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Deutschland" sheetId="1" r:id="rId1"/>
    <sheet name="Westen" sheetId="2" r:id="rId2"/>
    <sheet name="Osten" sheetId="3" r:id="rId3"/>
  </sheets>
  <definedNames>
    <definedName name="_xlnm.Print_Area" localSheetId="0">'Deutschland'!$A$1:$O$37</definedName>
    <definedName name="_xlnm.Print_Area" localSheetId="2">'Osten'!$A$1:$O$39</definedName>
    <definedName name="_xlnm.Print_Area" localSheetId="1">'Westen'!$A$1:$O$40</definedName>
  </definedNames>
  <calcPr fullCalcOnLoad="1"/>
</workbook>
</file>

<file path=xl/sharedStrings.xml><?xml version="1.0" encoding="utf-8"?>
<sst xmlns="http://schemas.openxmlformats.org/spreadsheetml/2006/main" count="230" uniqueCount="56">
  <si>
    <t>6.12 Geschiedene Ehen nach der Zahl der noch lebenden minderjährigen Kinder dieser Ehe</t>
  </si>
  <si>
    <t>Ehescheidungen</t>
  </si>
  <si>
    <t>darunter mit Kindern</t>
  </si>
  <si>
    <t>davon mit ... Kind(ern)</t>
  </si>
  <si>
    <t>Betroffene minderjährige Kinder</t>
  </si>
  <si>
    <t>Jahr</t>
  </si>
  <si>
    <t>insgesamt 1)</t>
  </si>
  <si>
    <t>zusammen</t>
  </si>
  <si>
    <t>1.</t>
  </si>
  <si>
    <t>2.</t>
  </si>
  <si>
    <t xml:space="preserve">3. </t>
  </si>
  <si>
    <t>4. und weitere</t>
  </si>
  <si>
    <t xml:space="preserve">% von </t>
  </si>
  <si>
    <t>je 1 000</t>
  </si>
  <si>
    <t>Anzahl</t>
  </si>
  <si>
    <t>Spalte 1</t>
  </si>
  <si>
    <t>Spalte 2</t>
  </si>
  <si>
    <t>Deutschland</t>
  </si>
  <si>
    <t>1960 ..............................</t>
  </si>
  <si>
    <t>1965 ...........................</t>
  </si>
  <si>
    <t>1970 ................................</t>
  </si>
  <si>
    <t>1975 ..........................</t>
  </si>
  <si>
    <t>1980 ..............................</t>
  </si>
  <si>
    <t>1985 ............................</t>
  </si>
  <si>
    <t>1986 ............................</t>
  </si>
  <si>
    <t>1987 .......................</t>
  </si>
  <si>
    <t>1988 ............................</t>
  </si>
  <si>
    <t>1989 ............................</t>
  </si>
  <si>
    <t>1990 ..........................</t>
  </si>
  <si>
    <t>1991 .........................</t>
  </si>
  <si>
    <t>1992 .........................</t>
  </si>
  <si>
    <t>1993 .........................</t>
  </si>
  <si>
    <t>1994 .........................</t>
  </si>
  <si>
    <t>1995 .........................</t>
  </si>
  <si>
    <t>1996 .........................</t>
  </si>
  <si>
    <t>1997 .........................</t>
  </si>
  <si>
    <t>1) Einschl. Kinderzahl unbekannt.</t>
  </si>
  <si>
    <t>Früheres Bundesgebiet 2)</t>
  </si>
  <si>
    <t>1995 ..................................</t>
  </si>
  <si>
    <t xml:space="preserve"> </t>
  </si>
  <si>
    <t>1996 ..................................</t>
  </si>
  <si>
    <t>1997 ..................................</t>
  </si>
  <si>
    <t>2) Ab 1995 einschl. Berlin-Ost.</t>
  </si>
  <si>
    <t>Neue Länder und Berlin - Ost 2)</t>
  </si>
  <si>
    <t>2) Ab 1995 ohne Berlin-Ost.</t>
  </si>
  <si>
    <t>1998 .........................</t>
  </si>
  <si>
    <t>Statistisches Bundesamt</t>
  </si>
  <si>
    <t>- VII B -</t>
  </si>
  <si>
    <t>1998 ..................................</t>
  </si>
  <si>
    <t>1999 .........................</t>
  </si>
  <si>
    <t>1999 ..................................</t>
  </si>
  <si>
    <t>1949 - 1959</t>
  </si>
  <si>
    <t>1960 - 1999</t>
  </si>
  <si>
    <t>Summe</t>
  </si>
  <si>
    <t xml:space="preserve">      x 2 (nichtehelich) =</t>
  </si>
  <si>
    <t>Kinder sind seit dem Ende des 2.Weltkrieges von Trennung oder Scheidung betroffen.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</si>
</sst>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\(#,##0\)"/>
    <numFmt numFmtId="165" formatCode="0.0_)"/>
    <numFmt numFmtId="166" formatCode="General_)"/>
    <numFmt numFmtId="167" formatCode="#\ ##0_);\-#\ ##0_)"/>
    <numFmt numFmtId="168" formatCode="#\ ##0.0_);\-#\ ##0.0_)"/>
    <numFmt numFmtId="169" formatCode="#\ ##0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4"/>
      <name val="Arial MT"/>
      <family val="0"/>
    </font>
    <font>
      <b/>
      <sz val="14"/>
      <name val="Arial MT"/>
      <family val="0"/>
    </font>
    <font>
      <sz val="18"/>
      <name val="Arial MT"/>
      <family val="0"/>
    </font>
    <font>
      <sz val="12"/>
      <color indexed="14"/>
      <name val="Arial MT"/>
      <family val="0"/>
    </font>
    <font>
      <b/>
      <sz val="12"/>
      <color indexed="10"/>
      <name val="Arial MT"/>
      <family val="0"/>
    </font>
    <font>
      <b/>
      <sz val="12"/>
      <name val="Arial MT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9">
    <xf numFmtId="166" fontId="0" fillId="0" borderId="0" xfId="0" applyAlignment="1">
      <alignment/>
    </xf>
    <xf numFmtId="166" fontId="0" fillId="0" borderId="0" xfId="0" applyAlignment="1">
      <alignment horizontal="centerContinuous"/>
    </xf>
    <xf numFmtId="166" fontId="0" fillId="0" borderId="0" xfId="0" applyBorder="1" applyAlignment="1">
      <alignment/>
    </xf>
    <xf numFmtId="166" fontId="0" fillId="0" borderId="0" xfId="0" applyBorder="1" applyAlignment="1">
      <alignment horizontal="centerContinuous"/>
    </xf>
    <xf numFmtId="1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horizontal="centerContinuous"/>
      <protection/>
    </xf>
    <xf numFmtId="166" fontId="0" fillId="0" borderId="0" xfId="0" applyBorder="1" applyAlignment="1" quotePrefix="1">
      <alignment/>
    </xf>
    <xf numFmtId="166" fontId="0" fillId="0" borderId="0" xfId="0" applyBorder="1" applyAlignment="1">
      <alignment horizontal="center"/>
    </xf>
    <xf numFmtId="166" fontId="5" fillId="0" borderId="0" xfId="0" applyFont="1" applyBorder="1" applyAlignment="1">
      <alignment horizontal="centerContinuous"/>
    </xf>
    <xf numFmtId="167" fontId="6" fillId="0" borderId="0" xfId="0" applyNumberFormat="1" applyFont="1" applyAlignment="1" applyProtection="1">
      <alignment horizontal="centerContinuous"/>
      <protection/>
    </xf>
    <xf numFmtId="166" fontId="5" fillId="0" borderId="0" xfId="0" applyFont="1" applyAlignment="1">
      <alignment horizontal="centerContinuous"/>
    </xf>
    <xf numFmtId="166" fontId="0" fillId="0" borderId="1" xfId="0" applyBorder="1" applyAlignment="1">
      <alignment/>
    </xf>
    <xf numFmtId="166" fontId="0" fillId="0" borderId="0" xfId="0" applyBorder="1" applyAlignment="1" quotePrefix="1">
      <alignment horizontal="left"/>
    </xf>
    <xf numFmtId="167" fontId="0" fillId="0" borderId="0" xfId="0" applyNumberFormat="1" applyAlignment="1" applyProtection="1">
      <alignment horizontal="centerContinuous"/>
      <protection/>
    </xf>
    <xf numFmtId="166" fontId="6" fillId="0" borderId="0" xfId="0" applyFont="1" applyAlignment="1">
      <alignment horizontal="centerContinuous"/>
    </xf>
    <xf numFmtId="166" fontId="6" fillId="0" borderId="0" xfId="0" applyFont="1" applyBorder="1" applyAlignment="1">
      <alignment horizontal="centerContinuous"/>
    </xf>
    <xf numFmtId="166" fontId="7" fillId="0" borderId="0" xfId="0" applyFont="1" applyAlignment="1">
      <alignment horizontal="centerContinuous"/>
    </xf>
    <xf numFmtId="166" fontId="0" fillId="0" borderId="2" xfId="0" applyBorder="1" applyAlignment="1">
      <alignment/>
    </xf>
    <xf numFmtId="166" fontId="0" fillId="0" borderId="3" xfId="0" applyBorder="1" applyAlignment="1" quotePrefix="1">
      <alignment horizontal="left"/>
    </xf>
    <xf numFmtId="167" fontId="0" fillId="0" borderId="3" xfId="0" applyNumberFormat="1" applyBorder="1" applyAlignment="1" applyProtection="1">
      <alignment/>
      <protection/>
    </xf>
    <xf numFmtId="168" fontId="0" fillId="0" borderId="3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67" fontId="8" fillId="0" borderId="0" xfId="0" applyNumberFormat="1" applyFont="1" applyBorder="1" applyAlignment="1" applyProtection="1">
      <alignment/>
      <protection/>
    </xf>
    <xf numFmtId="166" fontId="0" fillId="0" borderId="4" xfId="0" applyBorder="1" applyAlignment="1">
      <alignment/>
    </xf>
    <xf numFmtId="166" fontId="0" fillId="0" borderId="2" xfId="0" applyBorder="1" applyAlignment="1">
      <alignment horizontal="left"/>
    </xf>
    <xf numFmtId="167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6" fontId="0" fillId="0" borderId="0" xfId="0" applyFont="1" applyAlignment="1">
      <alignment/>
    </xf>
    <xf numFmtId="166" fontId="0" fillId="0" borderId="0" xfId="0" applyFont="1" applyBorder="1" applyAlignment="1">
      <alignment/>
    </xf>
    <xf numFmtId="167" fontId="0" fillId="0" borderId="3" xfId="0" applyNumberFormat="1" applyFont="1" applyBorder="1" applyAlignment="1" applyProtection="1">
      <alignment/>
      <protection/>
    </xf>
    <xf numFmtId="168" fontId="0" fillId="0" borderId="3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166" fontId="0" fillId="0" borderId="5" xfId="0" applyFont="1" applyBorder="1" applyAlignment="1">
      <alignment/>
    </xf>
    <xf numFmtId="166" fontId="0" fillId="0" borderId="6" xfId="0" applyFont="1" applyBorder="1" applyAlignment="1">
      <alignment/>
    </xf>
    <xf numFmtId="166" fontId="0" fillId="0" borderId="7" xfId="0" applyFont="1" applyBorder="1" applyAlignment="1">
      <alignment horizontal="centerContinuous"/>
    </xf>
    <xf numFmtId="166" fontId="0" fillId="0" borderId="8" xfId="0" applyFont="1" applyBorder="1" applyAlignment="1">
      <alignment horizontal="centerContinuous"/>
    </xf>
    <xf numFmtId="166" fontId="0" fillId="0" borderId="9" xfId="0" applyFont="1" applyBorder="1" applyAlignment="1">
      <alignment/>
    </xf>
    <xf numFmtId="166" fontId="0" fillId="0" borderId="10" xfId="0" applyFont="1" applyBorder="1" applyAlignment="1">
      <alignment horizontal="centerContinuous"/>
    </xf>
    <xf numFmtId="166" fontId="0" fillId="0" borderId="11" xfId="0" applyFont="1" applyBorder="1" applyAlignment="1">
      <alignment horizontal="centerContinuous"/>
    </xf>
    <xf numFmtId="166" fontId="0" fillId="0" borderId="3" xfId="0" applyFont="1" applyBorder="1" applyAlignment="1">
      <alignment horizontal="centerContinuous"/>
    </xf>
    <xf numFmtId="166" fontId="0" fillId="0" borderId="4" xfId="0" applyFont="1" applyBorder="1" applyAlignment="1">
      <alignment horizontal="centerContinuous"/>
    </xf>
    <xf numFmtId="166" fontId="0" fillId="0" borderId="9" xfId="0" applyFont="1" applyBorder="1" applyAlignment="1">
      <alignment horizontal="centerContinuous"/>
    </xf>
    <xf numFmtId="166" fontId="0" fillId="0" borderId="0" xfId="0" applyFont="1" applyBorder="1" applyAlignment="1">
      <alignment/>
    </xf>
    <xf numFmtId="166" fontId="0" fillId="0" borderId="2" xfId="0" applyFont="1" applyBorder="1" applyAlignment="1">
      <alignment/>
    </xf>
    <xf numFmtId="166" fontId="0" fillId="0" borderId="0" xfId="0" applyFont="1" applyAlignment="1">
      <alignment horizontal="centerContinuous"/>
    </xf>
    <xf numFmtId="166" fontId="0" fillId="0" borderId="0" xfId="0" applyFont="1" applyBorder="1" applyAlignment="1">
      <alignment horizontal="center"/>
    </xf>
    <xf numFmtId="166" fontId="0" fillId="0" borderId="9" xfId="0" applyFont="1" applyBorder="1" applyAlignment="1">
      <alignment horizontal="center"/>
    </xf>
    <xf numFmtId="166" fontId="0" fillId="0" borderId="12" xfId="0" applyFont="1" applyBorder="1" applyAlignment="1">
      <alignment horizontal="centerContinuous"/>
    </xf>
    <xf numFmtId="166" fontId="0" fillId="0" borderId="6" xfId="0" applyFont="1" applyBorder="1" applyAlignment="1">
      <alignment horizontal="centerContinuous"/>
    </xf>
    <xf numFmtId="166" fontId="0" fillId="0" borderId="6" xfId="0" applyFont="1" applyBorder="1" applyAlignment="1">
      <alignment horizontal="center"/>
    </xf>
    <xf numFmtId="166" fontId="0" fillId="0" borderId="5" xfId="0" applyFont="1" applyBorder="1" applyAlignment="1">
      <alignment horizontal="center"/>
    </xf>
    <xf numFmtId="166" fontId="0" fillId="0" borderId="13" xfId="0" applyFont="1" applyBorder="1" applyAlignment="1">
      <alignment/>
    </xf>
    <xf numFmtId="166" fontId="0" fillId="0" borderId="13" xfId="0" applyFont="1" applyBorder="1" applyAlignment="1">
      <alignment horizontal="center"/>
    </xf>
    <xf numFmtId="166" fontId="0" fillId="0" borderId="13" xfId="0" applyFont="1" applyBorder="1" applyAlignment="1" quotePrefix="1">
      <alignment horizontal="center"/>
    </xf>
    <xf numFmtId="166" fontId="0" fillId="0" borderId="4" xfId="0" applyFont="1" applyBorder="1" applyAlignment="1">
      <alignment horizontal="center"/>
    </xf>
    <xf numFmtId="166" fontId="0" fillId="0" borderId="3" xfId="0" applyFont="1" applyBorder="1" applyAlignment="1">
      <alignment horizontal="center"/>
    </xf>
    <xf numFmtId="166" fontId="0" fillId="0" borderId="3" xfId="0" applyFont="1" applyBorder="1" applyAlignment="1">
      <alignment/>
    </xf>
    <xf numFmtId="166" fontId="0" fillId="0" borderId="4" xfId="0" applyFont="1" applyBorder="1" applyAlignment="1">
      <alignment/>
    </xf>
    <xf numFmtId="166" fontId="0" fillId="0" borderId="0" xfId="0" applyAlignment="1">
      <alignment horizontal="center"/>
    </xf>
    <xf numFmtId="166" fontId="0" fillId="0" borderId="0" xfId="0" applyAlignment="1" quotePrefix="1">
      <alignment horizontal="center"/>
    </xf>
    <xf numFmtId="166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38</xdr:row>
      <xdr:rowOff>104775</xdr:rowOff>
    </xdr:from>
    <xdr:to>
      <xdr:col>13</xdr:col>
      <xdr:colOff>828675</xdr:colOff>
      <xdr:row>38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5114925" y="9334500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13</xdr:col>
      <xdr:colOff>847725</xdr:colOff>
      <xdr:row>36</xdr:row>
      <xdr:rowOff>0</xdr:rowOff>
    </xdr:from>
    <xdr:to>
      <xdr:col>13</xdr:col>
      <xdr:colOff>847725</xdr:colOff>
      <xdr:row>38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13134975" y="8791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43"/>
  <sheetViews>
    <sheetView showGridLines="0" tabSelected="1" zoomScale="75" zoomScaleNormal="75" workbookViewId="0" topLeftCell="A3">
      <selection activeCell="E39" sqref="E39"/>
    </sheetView>
  </sheetViews>
  <sheetFormatPr defaultColWidth="9.77734375" defaultRowHeight="15"/>
  <cols>
    <col min="1" max="1" width="15.77734375" style="0" customWidth="1"/>
    <col min="2" max="2" width="3.21484375" style="0" customWidth="1"/>
    <col min="3" max="4" width="13.77734375" style="0" customWidth="1"/>
    <col min="5" max="5" width="10.5546875" style="0" customWidth="1"/>
    <col min="6" max="6" width="13.77734375" style="0" customWidth="1"/>
    <col min="7" max="7" width="7.77734375" style="0" customWidth="1"/>
    <col min="8" max="8" width="13.77734375" style="0" customWidth="1"/>
    <col min="9" max="9" width="7.77734375" style="0" customWidth="1"/>
    <col min="10" max="10" width="13.77734375" style="0" customWidth="1"/>
    <col min="11" max="11" width="7.77734375" style="0" customWidth="1"/>
    <col min="12" max="12" width="13.77734375" style="0" customWidth="1"/>
    <col min="13" max="13" width="7.77734375" style="0" customWidth="1"/>
    <col min="14" max="14" width="13.77734375" style="0" customWidth="1"/>
    <col min="15" max="15" width="15.77734375" style="0" customWidth="1"/>
    <col min="16" max="16384" width="11.5546875" style="0" customWidth="1"/>
  </cols>
  <sheetData>
    <row r="1" spans="1:15" ht="23.25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" ht="15">
      <c r="A2" s="62" t="s">
        <v>46</v>
      </c>
      <c r="B2" s="62"/>
      <c r="C2" s="62"/>
    </row>
    <row r="3" spans="1:3" ht="15">
      <c r="A3" s="63" t="s">
        <v>47</v>
      </c>
      <c r="B3" s="63"/>
      <c r="C3" s="63"/>
    </row>
    <row r="4" ht="15">
      <c r="O4" s="4">
        <f ca="1">TODAY()</f>
        <v>37358</v>
      </c>
    </row>
    <row r="5" spans="1:16" ht="19.5" customHeight="1">
      <c r="A5" s="36"/>
      <c r="B5" s="37"/>
      <c r="C5" s="38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9"/>
      <c r="N5" s="38"/>
      <c r="O5" s="38"/>
      <c r="P5" s="30"/>
    </row>
    <row r="6" spans="1:16" ht="19.5" customHeight="1">
      <c r="A6" s="31"/>
      <c r="B6" s="40"/>
      <c r="C6" s="37"/>
      <c r="D6" s="41"/>
      <c r="E6" s="42"/>
      <c r="F6" s="43" t="s">
        <v>2</v>
      </c>
      <c r="G6" s="43"/>
      <c r="H6" s="43"/>
      <c r="I6" s="43"/>
      <c r="J6" s="43"/>
      <c r="K6" s="43"/>
      <c r="L6" s="43"/>
      <c r="M6" s="44"/>
      <c r="N6" s="30"/>
      <c r="O6" s="30"/>
      <c r="P6" s="30"/>
    </row>
    <row r="7" spans="1:16" ht="19.5" customHeight="1">
      <c r="A7" s="31"/>
      <c r="B7" s="40"/>
      <c r="C7" s="45"/>
      <c r="D7" s="46"/>
      <c r="E7" s="47"/>
      <c r="F7" s="43" t="s">
        <v>3</v>
      </c>
      <c r="G7" s="43"/>
      <c r="H7" s="43"/>
      <c r="I7" s="43"/>
      <c r="J7" s="43"/>
      <c r="K7" s="43"/>
      <c r="L7" s="43"/>
      <c r="M7" s="44"/>
      <c r="N7" s="48" t="s">
        <v>4</v>
      </c>
      <c r="O7" s="48"/>
      <c r="P7" s="30"/>
    </row>
    <row r="8" spans="1:16" ht="19.5" customHeight="1">
      <c r="A8" s="49" t="s">
        <v>5</v>
      </c>
      <c r="B8" s="50"/>
      <c r="C8" s="45" t="s">
        <v>6</v>
      </c>
      <c r="D8" s="43" t="s">
        <v>7</v>
      </c>
      <c r="E8" s="51"/>
      <c r="F8" s="43" t="s">
        <v>8</v>
      </c>
      <c r="G8" s="44"/>
      <c r="H8" s="48" t="s">
        <v>9</v>
      </c>
      <c r="I8" s="44"/>
      <c r="J8" s="48" t="s">
        <v>10</v>
      </c>
      <c r="K8" s="44"/>
      <c r="L8" s="48" t="s">
        <v>11</v>
      </c>
      <c r="M8" s="44"/>
      <c r="N8" s="30"/>
      <c r="O8" s="30"/>
      <c r="P8" s="30"/>
    </row>
    <row r="9" spans="1:16" ht="19.5" customHeight="1">
      <c r="A9" s="31"/>
      <c r="B9" s="40"/>
      <c r="C9" s="45"/>
      <c r="D9" s="45"/>
      <c r="E9" s="50" t="s">
        <v>12</v>
      </c>
      <c r="F9" s="45"/>
      <c r="G9" s="50" t="s">
        <v>12</v>
      </c>
      <c r="H9" s="52"/>
      <c r="I9" s="50" t="s">
        <v>12</v>
      </c>
      <c r="J9" s="53"/>
      <c r="K9" s="50" t="s">
        <v>12</v>
      </c>
      <c r="L9" s="53"/>
      <c r="M9" s="50" t="s">
        <v>12</v>
      </c>
      <c r="N9" s="52"/>
      <c r="O9" s="54" t="s">
        <v>13</v>
      </c>
      <c r="P9" s="30"/>
    </row>
    <row r="10" spans="1:16" ht="19.5" customHeight="1">
      <c r="A10" s="31"/>
      <c r="B10" s="40"/>
      <c r="C10" s="55"/>
      <c r="D10" s="56" t="s">
        <v>14</v>
      </c>
      <c r="E10" s="57" t="s">
        <v>15</v>
      </c>
      <c r="F10" s="56" t="s">
        <v>14</v>
      </c>
      <c r="G10" s="57" t="s">
        <v>16</v>
      </c>
      <c r="H10" s="56" t="s">
        <v>14</v>
      </c>
      <c r="I10" s="57" t="s">
        <v>16</v>
      </c>
      <c r="J10" s="56" t="s">
        <v>14</v>
      </c>
      <c r="K10" s="57" t="s">
        <v>16</v>
      </c>
      <c r="L10" s="56" t="s">
        <v>14</v>
      </c>
      <c r="M10" s="57" t="s">
        <v>16</v>
      </c>
      <c r="N10" s="58" t="s">
        <v>14</v>
      </c>
      <c r="O10" s="59" t="s">
        <v>1</v>
      </c>
      <c r="P10" s="30"/>
    </row>
    <row r="11" spans="1:16" ht="19.5" customHeight="1">
      <c r="A11" s="60"/>
      <c r="B11" s="61"/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9">
        <v>13</v>
      </c>
      <c r="P11" s="30"/>
    </row>
    <row r="12" spans="1:16" ht="19.5" customHeight="1">
      <c r="A12" s="31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</row>
    <row r="13" spans="2:15" ht="19.5" customHeight="1">
      <c r="B13" s="11"/>
      <c r="C13" s="17" t="s">
        <v>17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1"/>
    </row>
    <row r="14" spans="1:15" ht="19.5" customHeight="1">
      <c r="A14" s="2"/>
      <c r="B14" s="2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19.5" customHeight="1">
      <c r="A15" s="2"/>
      <c r="B15" s="2"/>
      <c r="O15" s="2"/>
    </row>
    <row r="16" spans="1:27" ht="19.5" customHeight="1">
      <c r="A16" s="9" t="s">
        <v>18</v>
      </c>
      <c r="B16" s="20" t="s">
        <v>39</v>
      </c>
      <c r="C16" s="28">
        <f>+Westen!C17+Osten!C16</f>
        <v>73418</v>
      </c>
      <c r="D16" s="28">
        <f>+F16+H16+J16+L16</f>
        <v>42686</v>
      </c>
      <c r="E16" s="29">
        <f>+D16/$C16*100</f>
        <v>58.14105532703152</v>
      </c>
      <c r="F16" s="28">
        <f>+Westen!F17+Osten!F16</f>
        <v>25980</v>
      </c>
      <c r="G16" s="29">
        <f>+F16/$D16*100</f>
        <v>60.86304643208547</v>
      </c>
      <c r="H16" s="28">
        <f>+Westen!H17+Osten!H16</f>
        <v>11379</v>
      </c>
      <c r="I16" s="29">
        <f>+H16/$D16*100</f>
        <v>26.657452092020804</v>
      </c>
      <c r="J16" s="28">
        <f>+Westen!J17+Osten!J16</f>
        <v>3610</v>
      </c>
      <c r="K16" s="29">
        <f aca="true" t="shared" si="0" ref="K16:M35">+J16/$D16*100</f>
        <v>8.457105374127348</v>
      </c>
      <c r="L16" s="28">
        <f>+Westen!L17+Osten!L16</f>
        <v>1717</v>
      </c>
      <c r="M16" s="29">
        <f t="shared" si="0"/>
        <v>4.022396101766387</v>
      </c>
      <c r="N16" s="28">
        <v>67281</v>
      </c>
      <c r="O16" s="28">
        <v>916.4101446511754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19.5" customHeight="1">
      <c r="A17" s="9" t="s">
        <v>19</v>
      </c>
      <c r="B17" s="20" t="s">
        <v>39</v>
      </c>
      <c r="C17" s="28">
        <f>+Westen!C18+Osten!C17</f>
        <v>85304</v>
      </c>
      <c r="D17" s="28">
        <f>+F17+H17+J17+L17</f>
        <v>52688</v>
      </c>
      <c r="E17" s="29">
        <f aca="true" t="shared" si="1" ref="E17:E35">+D17/$C17*100</f>
        <v>61.764981712463666</v>
      </c>
      <c r="F17" s="28">
        <f>+Westen!F18+Osten!F17</f>
        <v>30312</v>
      </c>
      <c r="G17" s="29">
        <f>+F17/$D17*100</f>
        <v>57.53112663225023</v>
      </c>
      <c r="H17" s="28">
        <f>+Westen!H18+Osten!H17</f>
        <v>14657</v>
      </c>
      <c r="I17" s="29">
        <f aca="true" t="shared" si="2" ref="I17:I35">+H17/$D17*100</f>
        <v>27.8184785909505</v>
      </c>
      <c r="J17" s="28">
        <f>+Westen!J18+Osten!J17</f>
        <v>4881</v>
      </c>
      <c r="K17" s="29">
        <f t="shared" si="0"/>
        <v>9.26396902520498</v>
      </c>
      <c r="L17" s="28">
        <f>+Westen!L18+Osten!L17</f>
        <v>2838</v>
      </c>
      <c r="M17" s="29">
        <f t="shared" si="0"/>
        <v>5.386425751594291</v>
      </c>
      <c r="N17" s="28">
        <v>87486</v>
      </c>
      <c r="O17" s="28">
        <v>1025.5791053174528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9.5" customHeight="1">
      <c r="A18" s="9" t="s">
        <v>20</v>
      </c>
      <c r="B18" s="20" t="s">
        <v>39</v>
      </c>
      <c r="C18" s="28">
        <f>+Westen!C19+Osten!C18</f>
        <v>103927</v>
      </c>
      <c r="D18" s="28">
        <f aca="true" t="shared" si="3" ref="D18:D33">+F18+H18+J18+L18</f>
        <v>67729</v>
      </c>
      <c r="E18" s="29">
        <f t="shared" si="1"/>
        <v>65.16978263588865</v>
      </c>
      <c r="F18" s="28">
        <f>+Westen!F19+Osten!F18</f>
        <v>36172</v>
      </c>
      <c r="G18" s="29">
        <f aca="true" t="shared" si="4" ref="G18:G35">+F18/$D18*100</f>
        <v>53.406960090950705</v>
      </c>
      <c r="H18" s="28">
        <f>+Westen!H19+Osten!H18</f>
        <v>20041</v>
      </c>
      <c r="I18" s="29">
        <f t="shared" si="2"/>
        <v>29.589983611156224</v>
      </c>
      <c r="J18" s="28">
        <f>+Westen!J19+Osten!J18</f>
        <v>7074</v>
      </c>
      <c r="K18" s="29">
        <f t="shared" si="0"/>
        <v>10.444565843287219</v>
      </c>
      <c r="L18" s="28">
        <f>+Westen!L19+Osten!L18</f>
        <v>4442</v>
      </c>
      <c r="M18" s="29">
        <f t="shared" si="0"/>
        <v>6.558490454605856</v>
      </c>
      <c r="N18" s="28">
        <v>118704</v>
      </c>
      <c r="O18" s="28">
        <v>1142.1863423364478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9.5" customHeight="1">
      <c r="A19" s="9" t="s">
        <v>21</v>
      </c>
      <c r="B19" s="20" t="s">
        <v>39</v>
      </c>
      <c r="C19" s="28">
        <f>+Westen!C20+Osten!C19</f>
        <v>148461</v>
      </c>
      <c r="D19" s="28">
        <f t="shared" si="3"/>
        <v>92430</v>
      </c>
      <c r="E19" s="29">
        <f t="shared" si="1"/>
        <v>62.25877503182654</v>
      </c>
      <c r="F19" s="28">
        <f>+Westen!F20+Osten!F19</f>
        <v>51321</v>
      </c>
      <c r="G19" s="29">
        <f t="shared" si="4"/>
        <v>55.52418046088932</v>
      </c>
      <c r="H19" s="28">
        <f>+Westen!H20+Osten!H19</f>
        <v>27745</v>
      </c>
      <c r="I19" s="29">
        <f t="shared" si="2"/>
        <v>30.017310397057233</v>
      </c>
      <c r="J19" s="28">
        <f>+Westen!J20+Osten!J19</f>
        <v>8762</v>
      </c>
      <c r="K19" s="29">
        <f t="shared" si="0"/>
        <v>9.479606188466947</v>
      </c>
      <c r="L19" s="28">
        <f>+Westen!L20+Osten!L19</f>
        <v>4602</v>
      </c>
      <c r="M19" s="29">
        <f t="shared" si="0"/>
        <v>4.9789029535864975</v>
      </c>
      <c r="N19" s="28">
        <v>154316</v>
      </c>
      <c r="O19" s="28">
        <v>1039.437966873455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9.5" customHeight="1">
      <c r="A20" s="9" t="s">
        <v>22</v>
      </c>
      <c r="B20" s="20" t="s">
        <v>39</v>
      </c>
      <c r="C20" s="28">
        <f>+Westen!C21+Osten!C20</f>
        <v>141016</v>
      </c>
      <c r="D20" s="28">
        <f t="shared" si="3"/>
        <v>82425</v>
      </c>
      <c r="E20" s="29">
        <f t="shared" si="1"/>
        <v>58.45081409201792</v>
      </c>
      <c r="F20" s="28">
        <f>+Westen!F21+Osten!F20</f>
        <v>50167</v>
      </c>
      <c r="G20" s="29">
        <f t="shared" si="4"/>
        <v>60.86381558993024</v>
      </c>
      <c r="H20" s="28">
        <f>+Westen!H21+Osten!H20</f>
        <v>24738</v>
      </c>
      <c r="I20" s="29">
        <f t="shared" si="2"/>
        <v>30.012738853503183</v>
      </c>
      <c r="J20" s="28">
        <f>+Westen!J21+Osten!J20</f>
        <v>5591</v>
      </c>
      <c r="K20" s="29">
        <f t="shared" si="0"/>
        <v>6.78313618441007</v>
      </c>
      <c r="L20" s="28">
        <f>+Westen!L21+Osten!L20</f>
        <v>1929</v>
      </c>
      <c r="M20" s="29">
        <f t="shared" si="0"/>
        <v>2.3403093721565056</v>
      </c>
      <c r="N20" s="28">
        <v>125047</v>
      </c>
      <c r="O20" s="28">
        <v>886.7575310603053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9.5" customHeight="1">
      <c r="A21" s="9" t="s">
        <v>23</v>
      </c>
      <c r="B21" s="20" t="s">
        <v>39</v>
      </c>
      <c r="C21" s="28">
        <f>+Westen!C22+Osten!C21</f>
        <v>179364</v>
      </c>
      <c r="D21" s="28">
        <f t="shared" si="3"/>
        <v>103210</v>
      </c>
      <c r="E21" s="29">
        <f t="shared" si="1"/>
        <v>57.54220467875382</v>
      </c>
      <c r="F21" s="28">
        <f>+Westen!F22+Osten!F21</f>
        <v>65790</v>
      </c>
      <c r="G21" s="29">
        <f t="shared" si="4"/>
        <v>63.74382327293867</v>
      </c>
      <c r="H21" s="28">
        <f>+Westen!H22+Osten!H21</f>
        <v>31304</v>
      </c>
      <c r="I21" s="29">
        <f t="shared" si="2"/>
        <v>30.330394341633564</v>
      </c>
      <c r="J21" s="28">
        <f>+Westen!J22+Osten!J21</f>
        <v>4877</v>
      </c>
      <c r="K21" s="29">
        <f t="shared" si="0"/>
        <v>4.725317314213739</v>
      </c>
      <c r="L21" s="28">
        <f>+Westen!L22+Osten!L21</f>
        <v>1239</v>
      </c>
      <c r="M21" s="29">
        <f t="shared" si="0"/>
        <v>1.2004650712140297</v>
      </c>
      <c r="N21" s="28">
        <v>148424</v>
      </c>
      <c r="O21" s="28">
        <v>827.5016168238889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9.5" customHeight="1">
      <c r="A22" s="9" t="s">
        <v>24</v>
      </c>
      <c r="B22" s="20" t="s">
        <v>39</v>
      </c>
      <c r="C22" s="28">
        <f>+Westen!C23+Osten!C22</f>
        <v>174882</v>
      </c>
      <c r="D22" s="28">
        <f t="shared" si="3"/>
        <v>97708</v>
      </c>
      <c r="E22" s="29">
        <f t="shared" si="1"/>
        <v>55.87081575004861</v>
      </c>
      <c r="F22" s="28">
        <f>+Westen!F23+Osten!F22</f>
        <v>61944</v>
      </c>
      <c r="G22" s="29">
        <f t="shared" si="4"/>
        <v>63.39706062963114</v>
      </c>
      <c r="H22" s="28">
        <f>+Westen!H23+Osten!H22</f>
        <v>30018</v>
      </c>
      <c r="I22" s="29">
        <f t="shared" si="2"/>
        <v>30.722151717361935</v>
      </c>
      <c r="J22" s="28">
        <f>+Westen!J23+Osten!J22</f>
        <v>4675</v>
      </c>
      <c r="K22" s="29">
        <f t="shared" si="0"/>
        <v>4.7846645105825525</v>
      </c>
      <c r="L22" s="28">
        <f>+Westen!L23+Osten!L22</f>
        <v>1071</v>
      </c>
      <c r="M22" s="29">
        <f t="shared" si="0"/>
        <v>1.0961231424243665</v>
      </c>
      <c r="N22" s="28">
        <v>140604</v>
      </c>
      <c r="O22" s="28">
        <v>803.9935499365287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9.5" customHeight="1">
      <c r="A23" s="9" t="s">
        <v>25</v>
      </c>
      <c r="B23" s="20" t="s">
        <v>39</v>
      </c>
      <c r="C23" s="28">
        <f>+Westen!C24+Osten!C23</f>
        <v>180490</v>
      </c>
      <c r="D23" s="28">
        <f t="shared" si="3"/>
        <v>101623</v>
      </c>
      <c r="E23" s="29">
        <f t="shared" si="1"/>
        <v>56.30395035736052</v>
      </c>
      <c r="F23" s="28">
        <f>+Westen!F24+Osten!F23</f>
        <v>64317</v>
      </c>
      <c r="G23" s="29">
        <f t="shared" si="4"/>
        <v>63.289806441455184</v>
      </c>
      <c r="H23" s="28">
        <f>+Westen!H24+Osten!H23</f>
        <v>31295</v>
      </c>
      <c r="I23" s="29">
        <f t="shared" si="2"/>
        <v>30.795194001357963</v>
      </c>
      <c r="J23" s="28">
        <f>+Westen!J24+Osten!J23</f>
        <v>4869</v>
      </c>
      <c r="K23" s="29">
        <f t="shared" si="0"/>
        <v>4.791238203949893</v>
      </c>
      <c r="L23" s="28">
        <f>+Westen!L24+Osten!L23</f>
        <v>1142</v>
      </c>
      <c r="M23" s="29">
        <f t="shared" si="0"/>
        <v>1.123761353236964</v>
      </c>
      <c r="N23" s="28">
        <v>146516</v>
      </c>
      <c r="O23" s="28">
        <v>811.7679649842097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9.5" customHeight="1">
      <c r="A24" s="9" t="s">
        <v>26</v>
      </c>
      <c r="B24" s="20" t="s">
        <v>39</v>
      </c>
      <c r="C24" s="28">
        <f>+Westen!C25+Osten!C24</f>
        <v>178109</v>
      </c>
      <c r="D24" s="28">
        <f t="shared" si="3"/>
        <v>97644</v>
      </c>
      <c r="E24" s="29">
        <f t="shared" si="1"/>
        <v>54.822608627301264</v>
      </c>
      <c r="F24" s="28">
        <f>+Westen!F25+Osten!F24</f>
        <v>61135</v>
      </c>
      <c r="G24" s="29">
        <f t="shared" si="4"/>
        <v>62.61009381016754</v>
      </c>
      <c r="H24" s="28">
        <f>+Westen!H25+Osten!H24</f>
        <v>30469</v>
      </c>
      <c r="I24" s="29">
        <f t="shared" si="2"/>
        <v>31.2041702511163</v>
      </c>
      <c r="J24" s="28">
        <f>+Westen!J25+Osten!J24</f>
        <v>4869</v>
      </c>
      <c r="K24" s="29">
        <f t="shared" si="0"/>
        <v>4.986481504239892</v>
      </c>
      <c r="L24" s="28">
        <f>+Westen!L25+Osten!L24</f>
        <v>1171</v>
      </c>
      <c r="M24" s="29">
        <f t="shared" si="0"/>
        <v>1.1992544344762606</v>
      </c>
      <c r="N24" s="28">
        <v>141696</v>
      </c>
      <c r="O24" s="28">
        <v>795.5577764178115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9.5" customHeight="1">
      <c r="A25" s="9" t="s">
        <v>27</v>
      </c>
      <c r="B25" s="20" t="s">
        <v>39</v>
      </c>
      <c r="C25" s="28">
        <f>+Westen!C26+Osten!C25</f>
        <v>176691</v>
      </c>
      <c r="D25" s="28">
        <f t="shared" si="3"/>
        <v>95483</v>
      </c>
      <c r="E25" s="29">
        <f t="shared" si="1"/>
        <v>54.03953795043325</v>
      </c>
      <c r="F25" s="28">
        <f>+Westen!F26+Osten!F25</f>
        <v>58898</v>
      </c>
      <c r="G25" s="29">
        <f t="shared" si="4"/>
        <v>61.684278876868134</v>
      </c>
      <c r="H25" s="28">
        <f>+Westen!H26+Osten!H25</f>
        <v>30395</v>
      </c>
      <c r="I25" s="29">
        <f t="shared" si="2"/>
        <v>31.832891718944733</v>
      </c>
      <c r="J25" s="28">
        <f>+Westen!J26+Osten!J25</f>
        <v>5036</v>
      </c>
      <c r="K25" s="29">
        <f t="shared" si="0"/>
        <v>5.274237298786171</v>
      </c>
      <c r="L25" s="28">
        <f>+Westen!L26+Osten!L25</f>
        <v>1154</v>
      </c>
      <c r="M25" s="29">
        <f t="shared" si="0"/>
        <v>1.2085921054009614</v>
      </c>
      <c r="N25" s="28">
        <v>139746</v>
      </c>
      <c r="O25" s="28">
        <v>790.9061582083978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9.5" customHeight="1">
      <c r="A26" s="9" t="s">
        <v>28</v>
      </c>
      <c r="B26" s="20" t="s">
        <v>39</v>
      </c>
      <c r="C26" s="28">
        <f>+Westen!C27+Osten!C26</f>
        <v>154786</v>
      </c>
      <c r="D26" s="28">
        <f t="shared" si="3"/>
        <v>80713</v>
      </c>
      <c r="E26" s="29">
        <f t="shared" si="1"/>
        <v>52.144896825294275</v>
      </c>
      <c r="F26" s="28">
        <f>+Westen!F27+Osten!F26</f>
        <v>49727</v>
      </c>
      <c r="G26" s="29">
        <f t="shared" si="4"/>
        <v>61.60965395908961</v>
      </c>
      <c r="H26" s="28">
        <f>+Westen!H27+Osten!H26</f>
        <v>25709</v>
      </c>
      <c r="I26" s="29">
        <f t="shared" si="2"/>
        <v>31.852365789897537</v>
      </c>
      <c r="J26" s="28">
        <f>+Westen!J27+Osten!J26</f>
        <v>4210</v>
      </c>
      <c r="K26" s="29">
        <f t="shared" si="0"/>
        <v>5.216012290461264</v>
      </c>
      <c r="L26" s="28">
        <f>+Westen!L27+Osten!L26</f>
        <v>1067</v>
      </c>
      <c r="M26" s="29">
        <f t="shared" si="0"/>
        <v>1.321967960551584</v>
      </c>
      <c r="N26" s="28">
        <v>118340</v>
      </c>
      <c r="O26" s="28">
        <v>764.5394286304963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9.5" customHeight="1">
      <c r="A27" s="9" t="s">
        <v>29</v>
      </c>
      <c r="B27" s="20" t="s">
        <v>39</v>
      </c>
      <c r="C27" s="28">
        <f>+Westen!C28+Osten!C27</f>
        <v>136317</v>
      </c>
      <c r="D27" s="28">
        <f t="shared" si="3"/>
        <v>67142</v>
      </c>
      <c r="E27" s="29">
        <f t="shared" si="1"/>
        <v>49.25431164124797</v>
      </c>
      <c r="F27" s="28">
        <f>+Westen!F28+Osten!F27</f>
        <v>40991</v>
      </c>
      <c r="G27" s="29">
        <f t="shared" si="4"/>
        <v>61.051204908998834</v>
      </c>
      <c r="H27" s="28">
        <f>+Westen!H28+Osten!H27</f>
        <v>21318</v>
      </c>
      <c r="I27" s="29">
        <f t="shared" si="2"/>
        <v>31.75061809299693</v>
      </c>
      <c r="J27" s="28">
        <f>+Westen!J28+Osten!J27</f>
        <v>3953</v>
      </c>
      <c r="K27" s="29">
        <f t="shared" si="0"/>
        <v>5.8875219683655535</v>
      </c>
      <c r="L27" s="28">
        <f>+Westen!L28+Osten!L27</f>
        <v>880</v>
      </c>
      <c r="M27" s="29">
        <f t="shared" si="0"/>
        <v>1.3106550296386763</v>
      </c>
      <c r="N27" s="28">
        <v>99268</v>
      </c>
      <c r="O27" s="28">
        <v>728.2143826522004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9.5" customHeight="1">
      <c r="A28" s="9" t="s">
        <v>30</v>
      </c>
      <c r="B28" s="20" t="s">
        <v>39</v>
      </c>
      <c r="C28" s="28">
        <f>+Westen!C29+Osten!C28</f>
        <v>135010</v>
      </c>
      <c r="D28" s="28">
        <f t="shared" si="3"/>
        <v>68089</v>
      </c>
      <c r="E28" s="29">
        <f t="shared" si="1"/>
        <v>50.432560551070296</v>
      </c>
      <c r="F28" s="28">
        <f>+Westen!F29+Osten!F28</f>
        <v>41089</v>
      </c>
      <c r="G28" s="29">
        <f t="shared" si="4"/>
        <v>60.346017712112086</v>
      </c>
      <c r="H28" s="28">
        <f>+Westen!H29+Osten!H28</f>
        <v>21950</v>
      </c>
      <c r="I28" s="29">
        <f t="shared" si="2"/>
        <v>32.23721893404221</v>
      </c>
      <c r="J28" s="28">
        <f>+Westen!J29+Osten!J28</f>
        <v>4104</v>
      </c>
      <c r="K28" s="29">
        <f t="shared" si="0"/>
        <v>6.027405307758962</v>
      </c>
      <c r="L28" s="28">
        <f>+Westen!L29+Osten!L28</f>
        <v>946</v>
      </c>
      <c r="M28" s="29">
        <f t="shared" si="0"/>
        <v>1.3893580460867394</v>
      </c>
      <c r="N28" s="28">
        <v>101377</v>
      </c>
      <c r="O28" s="28">
        <f aca="true" t="shared" si="5" ref="O28:O33">N28/C28*1000</f>
        <v>750.8851196207688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9.5" customHeight="1">
      <c r="A29" s="9" t="s">
        <v>31</v>
      </c>
      <c r="B29" s="20" t="s">
        <v>39</v>
      </c>
      <c r="C29" s="28">
        <f>+Westen!C30+Osten!C29</f>
        <v>156425</v>
      </c>
      <c r="D29" s="28">
        <f t="shared" si="3"/>
        <v>81853</v>
      </c>
      <c r="E29" s="29">
        <f t="shared" si="1"/>
        <v>52.32731340898194</v>
      </c>
      <c r="F29" s="28">
        <f>+Westen!F30+Osten!F29</f>
        <v>48198</v>
      </c>
      <c r="G29" s="29">
        <f t="shared" si="4"/>
        <v>58.88360841997239</v>
      </c>
      <c r="H29" s="28">
        <f>+Westen!H30+Osten!H29</f>
        <v>27310</v>
      </c>
      <c r="I29" s="29">
        <f t="shared" si="2"/>
        <v>33.364690359547</v>
      </c>
      <c r="J29" s="28">
        <f>+Westen!J30+Osten!J29</f>
        <v>5097</v>
      </c>
      <c r="K29" s="29">
        <f t="shared" si="0"/>
        <v>6.227016725104761</v>
      </c>
      <c r="L29" s="28">
        <f>+Westen!L30+Osten!L29</f>
        <v>1248</v>
      </c>
      <c r="M29" s="29">
        <f t="shared" si="0"/>
        <v>1.5246844953758567</v>
      </c>
      <c r="N29" s="28">
        <v>123541</v>
      </c>
      <c r="O29" s="28">
        <f t="shared" si="5"/>
        <v>789.7778488093336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9.5" customHeight="1">
      <c r="A30" s="15" t="s">
        <v>32</v>
      </c>
      <c r="B30" s="20" t="s">
        <v>39</v>
      </c>
      <c r="C30" s="28">
        <f>+Westen!C31+Osten!C30</f>
        <v>166052</v>
      </c>
      <c r="D30" s="28">
        <f t="shared" si="3"/>
        <v>89244</v>
      </c>
      <c r="E30" s="29">
        <f t="shared" si="1"/>
        <v>53.74461012213042</v>
      </c>
      <c r="F30" s="28">
        <f>+Westen!F31+Osten!F30</f>
        <v>52122</v>
      </c>
      <c r="G30" s="29">
        <f t="shared" si="4"/>
        <v>58.403926314374075</v>
      </c>
      <c r="H30" s="28">
        <f>+Westen!H31+Osten!H30</f>
        <v>30000</v>
      </c>
      <c r="I30" s="29">
        <f t="shared" si="2"/>
        <v>33.6157052574963</v>
      </c>
      <c r="J30" s="28">
        <f>+Westen!J31+Osten!J30</f>
        <v>5677</v>
      </c>
      <c r="K30" s="29">
        <f t="shared" si="0"/>
        <v>6.361211958226884</v>
      </c>
      <c r="L30" s="28">
        <f>+Westen!L31+Osten!L30</f>
        <v>1445</v>
      </c>
      <c r="M30" s="29">
        <f t="shared" si="0"/>
        <v>1.6191564699027388</v>
      </c>
      <c r="N30" s="28">
        <v>135318</v>
      </c>
      <c r="O30" s="28">
        <f t="shared" si="5"/>
        <v>814.9134006214921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9.5" customHeight="1">
      <c r="A31" s="15" t="s">
        <v>33</v>
      </c>
      <c r="B31" s="20" t="s">
        <v>39</v>
      </c>
      <c r="C31" s="28">
        <f>+Westen!C32+Osten!C31</f>
        <v>169425</v>
      </c>
      <c r="D31" s="28">
        <f t="shared" si="3"/>
        <v>92664</v>
      </c>
      <c r="E31" s="29">
        <f t="shared" si="1"/>
        <v>54.69322709163347</v>
      </c>
      <c r="F31" s="28">
        <f>+Westen!F32+Osten!F31</f>
        <v>52963</v>
      </c>
      <c r="G31" s="29">
        <f t="shared" si="4"/>
        <v>57.15596132262799</v>
      </c>
      <c r="H31" s="28">
        <f>+Westen!H32+Osten!H31</f>
        <v>31828</v>
      </c>
      <c r="I31" s="29">
        <f t="shared" si="2"/>
        <v>34.34775101441768</v>
      </c>
      <c r="J31" s="28">
        <f>+Westen!J32+Osten!J31</f>
        <v>6297</v>
      </c>
      <c r="K31" s="29">
        <f t="shared" si="0"/>
        <v>6.795519295519295</v>
      </c>
      <c r="L31" s="28">
        <f>+Westen!L32+Osten!L31</f>
        <v>1576</v>
      </c>
      <c r="M31" s="29">
        <f t="shared" si="0"/>
        <v>1.7007683674350342</v>
      </c>
      <c r="N31" s="28">
        <f>+Westen!N32+Osten!N31</f>
        <v>142292</v>
      </c>
      <c r="O31" s="28">
        <f t="shared" si="5"/>
        <v>839.8524420835179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9.5" customHeight="1">
      <c r="A32" s="15" t="s">
        <v>34</v>
      </c>
      <c r="B32" s="20" t="s">
        <v>39</v>
      </c>
      <c r="C32" s="28">
        <f>+Westen!C33+Osten!C32</f>
        <v>175550</v>
      </c>
      <c r="D32" s="28">
        <f t="shared" si="3"/>
        <v>96577</v>
      </c>
      <c r="E32" s="29">
        <f t="shared" si="1"/>
        <v>55.01395613785246</v>
      </c>
      <c r="F32" s="28">
        <f>+Westen!F33+Osten!F32</f>
        <v>54873</v>
      </c>
      <c r="G32" s="29">
        <f t="shared" si="4"/>
        <v>56.81787589177547</v>
      </c>
      <c r="H32" s="28">
        <f>+Westen!H33+Osten!H32</f>
        <v>33368</v>
      </c>
      <c r="I32" s="29">
        <f t="shared" si="2"/>
        <v>34.55066941404268</v>
      </c>
      <c r="J32" s="28">
        <f>+Westen!J33+Osten!J32</f>
        <v>6658</v>
      </c>
      <c r="K32" s="29">
        <f t="shared" si="0"/>
        <v>6.893980968553589</v>
      </c>
      <c r="L32" s="28">
        <f>+Westen!L33+Osten!L32</f>
        <v>1678</v>
      </c>
      <c r="M32" s="29">
        <f t="shared" si="0"/>
        <v>1.7374737256282553</v>
      </c>
      <c r="N32" s="28">
        <f>+Westen!N33+Osten!N32</f>
        <v>148782</v>
      </c>
      <c r="O32" s="28">
        <f t="shared" si="5"/>
        <v>847.5192252919396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19.5" customHeight="1">
      <c r="A33" s="15" t="s">
        <v>35</v>
      </c>
      <c r="B33" s="20" t="s">
        <v>39</v>
      </c>
      <c r="C33" s="28">
        <f>+Westen!C34+Osten!C33</f>
        <v>187802</v>
      </c>
      <c r="D33" s="28">
        <f t="shared" si="3"/>
        <v>105000</v>
      </c>
      <c r="E33" s="29">
        <f t="shared" si="1"/>
        <v>55.909947710886996</v>
      </c>
      <c r="F33" s="28">
        <f>+Westen!F34+Osten!F33</f>
        <v>58741</v>
      </c>
      <c r="G33" s="29">
        <f t="shared" si="4"/>
        <v>55.94380952380953</v>
      </c>
      <c r="H33" s="28">
        <f>+Westen!H34+Osten!H33</f>
        <v>36825</v>
      </c>
      <c r="I33" s="29">
        <f t="shared" si="2"/>
        <v>35.07142857142857</v>
      </c>
      <c r="J33" s="28">
        <f>+Westen!J34+Osten!J33</f>
        <v>7557</v>
      </c>
      <c r="K33" s="29">
        <f t="shared" si="0"/>
        <v>7.1971428571428575</v>
      </c>
      <c r="L33" s="28">
        <f>+Westen!L34+Osten!L33</f>
        <v>1877</v>
      </c>
      <c r="M33" s="29">
        <f t="shared" si="0"/>
        <v>1.7876190476190477</v>
      </c>
      <c r="N33" s="28">
        <f>+Westen!N34+Osten!N33</f>
        <v>163112</v>
      </c>
      <c r="O33" s="28">
        <f t="shared" si="5"/>
        <v>868.5317515255429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19.5" customHeight="1">
      <c r="A34" s="15" t="s">
        <v>45</v>
      </c>
      <c r="B34" s="20" t="s">
        <v>39</v>
      </c>
      <c r="C34" s="28">
        <f>+Westen!C35+Osten!C34</f>
        <v>192416</v>
      </c>
      <c r="D34" s="28">
        <f>+F34+H34+J34+L34</f>
        <v>100806</v>
      </c>
      <c r="E34" s="29">
        <f t="shared" si="1"/>
        <v>52.38961416929985</v>
      </c>
      <c r="F34" s="28">
        <f>+Westen!F35+Osten!F34</f>
        <v>56285</v>
      </c>
      <c r="G34" s="29">
        <f t="shared" si="4"/>
        <v>55.83497014066623</v>
      </c>
      <c r="H34" s="28">
        <f>+Westen!H35+Osten!H34</f>
        <v>35479</v>
      </c>
      <c r="I34" s="29">
        <f t="shared" si="2"/>
        <v>35.195325675059024</v>
      </c>
      <c r="J34" s="28">
        <f>+Westen!J35+Osten!J34</f>
        <v>7240</v>
      </c>
      <c r="K34" s="29">
        <f t="shared" si="0"/>
        <v>7.182112175862549</v>
      </c>
      <c r="L34" s="28">
        <f>+Westen!L35+Osten!L34</f>
        <v>1802</v>
      </c>
      <c r="M34" s="29">
        <f t="shared" si="0"/>
        <v>1.7875920084121977</v>
      </c>
      <c r="N34" s="28">
        <f>+Westen!N35+Osten!N34</f>
        <v>156735</v>
      </c>
      <c r="O34" s="28">
        <f>N34/C34*1000</f>
        <v>814.5632379843672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19.5" customHeight="1">
      <c r="A35" s="15" t="s">
        <v>49</v>
      </c>
      <c r="B35" s="20" t="s">
        <v>39</v>
      </c>
      <c r="C35" s="28">
        <f>+Westen!C36+Osten!C35</f>
        <v>190590</v>
      </c>
      <c r="D35" s="28">
        <f>+F35+H35+J35+L35</f>
        <v>91777</v>
      </c>
      <c r="E35" s="29">
        <f t="shared" si="1"/>
        <v>48.15415289364605</v>
      </c>
      <c r="F35" s="28">
        <f>+Westen!F36+Osten!F35</f>
        <v>50685</v>
      </c>
      <c r="G35" s="29">
        <f t="shared" si="4"/>
        <v>55.22625494404916</v>
      </c>
      <c r="H35" s="28">
        <f>+Westen!H36+Osten!H35</f>
        <v>32577</v>
      </c>
      <c r="I35" s="29">
        <f t="shared" si="2"/>
        <v>35.4958213931595</v>
      </c>
      <c r="J35" s="28">
        <f>+Westen!J36+Osten!J35</f>
        <v>6749</v>
      </c>
      <c r="K35" s="29">
        <f t="shared" si="0"/>
        <v>7.353694280702136</v>
      </c>
      <c r="L35" s="28">
        <f>+Westen!L36+Osten!L35</f>
        <v>1766</v>
      </c>
      <c r="M35" s="29">
        <f t="shared" si="0"/>
        <v>1.9242293820891945</v>
      </c>
      <c r="N35" s="28">
        <f>+Westen!N36+Osten!N35</f>
        <v>143728</v>
      </c>
      <c r="O35" s="28">
        <f>N35/C35*1000</f>
        <v>754.1214124560574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19.5" customHeight="1">
      <c r="A36" s="2"/>
      <c r="B36" s="2" t="s">
        <v>39</v>
      </c>
      <c r="C36" s="28"/>
      <c r="D36" s="28"/>
      <c r="E36" s="29"/>
      <c r="F36" s="28"/>
      <c r="G36" s="29"/>
      <c r="H36" s="28"/>
      <c r="I36" s="29"/>
      <c r="J36" s="28"/>
      <c r="K36" s="29"/>
      <c r="L36" s="29"/>
      <c r="M36" s="29"/>
      <c r="N36" s="68">
        <f>SUM(N16:N35)</f>
        <v>2602313</v>
      </c>
      <c r="O36" s="28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9.5" customHeight="1">
      <c r="A37" s="14" t="s">
        <v>36</v>
      </c>
      <c r="B37" s="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15" ht="15">
      <c r="A38" s="2"/>
      <c r="B38" s="2"/>
      <c r="C38" s="2"/>
      <c r="D38" s="2" t="s">
        <v>51</v>
      </c>
      <c r="E38" s="65">
        <v>200000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4:5" ht="15">
      <c r="D39" t="s">
        <v>52</v>
      </c>
      <c r="E39" s="66">
        <f>N36</f>
        <v>2602313</v>
      </c>
    </row>
    <row r="40" spans="4:5" ht="15">
      <c r="D40" s="64">
        <v>2000</v>
      </c>
      <c r="E40" s="66">
        <v>150000</v>
      </c>
    </row>
    <row r="41" spans="4:5" ht="15">
      <c r="D41" s="64">
        <v>2001</v>
      </c>
      <c r="E41" s="66">
        <v>150000</v>
      </c>
    </row>
    <row r="42" spans="4:5" ht="15">
      <c r="D42" s="64">
        <v>2002</v>
      </c>
      <c r="E42" s="66">
        <v>150000</v>
      </c>
    </row>
    <row r="43" spans="4:9" ht="15.75">
      <c r="D43" t="s">
        <v>53</v>
      </c>
      <c r="E43" s="66">
        <f>SUM(E38:E42)</f>
        <v>3252313</v>
      </c>
      <c r="F43" t="s">
        <v>54</v>
      </c>
      <c r="H43" s="67">
        <f>E43*2</f>
        <v>6504626</v>
      </c>
      <c r="I43" t="s">
        <v>55</v>
      </c>
    </row>
  </sheetData>
  <mergeCells count="2">
    <mergeCell ref="A2:C2"/>
    <mergeCell ref="A3:C3"/>
  </mergeCells>
  <printOptions/>
  <pageMargins left="0.5905511811023623" right="0.5905511811023623" top="0.5118110236220472" bottom="0.5511811023622047" header="0.3937007874015748" footer="0.3937007874015748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53"/>
  <sheetViews>
    <sheetView showGridLines="0" zoomScale="75" zoomScaleNormal="75" workbookViewId="0" topLeftCell="A2">
      <selection activeCell="A11" sqref="A5:P11"/>
    </sheetView>
  </sheetViews>
  <sheetFormatPr defaultColWidth="9.77734375" defaultRowHeight="15"/>
  <cols>
    <col min="1" max="1" width="15.77734375" style="0" customWidth="1"/>
    <col min="2" max="2" width="2.99609375" style="0" customWidth="1"/>
    <col min="3" max="4" width="13.77734375" style="0" customWidth="1"/>
    <col min="5" max="5" width="7.77734375" style="0" customWidth="1"/>
    <col min="6" max="6" width="13.77734375" style="0" customWidth="1"/>
    <col min="7" max="7" width="7.77734375" style="0" customWidth="1"/>
    <col min="8" max="8" width="13.77734375" style="0" customWidth="1"/>
    <col min="9" max="9" width="7.77734375" style="0" customWidth="1"/>
    <col min="10" max="10" width="13.77734375" style="0" customWidth="1"/>
    <col min="11" max="11" width="7.77734375" style="0" customWidth="1"/>
    <col min="12" max="12" width="13.77734375" style="0" customWidth="1"/>
    <col min="13" max="13" width="7.77734375" style="0" customWidth="1"/>
    <col min="14" max="14" width="13.77734375" style="0" customWidth="1"/>
    <col min="15" max="15" width="15.77734375" style="0" customWidth="1"/>
    <col min="16" max="16384" width="11.5546875" style="0" customWidth="1"/>
  </cols>
  <sheetData>
    <row r="1" spans="1:15" ht="23.25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" ht="15">
      <c r="A2" s="62" t="s">
        <v>46</v>
      </c>
      <c r="B2" s="62"/>
      <c r="C2" s="62"/>
    </row>
    <row r="3" spans="1:3" ht="15">
      <c r="A3" s="63" t="s">
        <v>47</v>
      </c>
      <c r="B3" s="63"/>
      <c r="C3" s="63"/>
    </row>
    <row r="4" ht="15">
      <c r="O4" s="4">
        <f ca="1">TODAY()</f>
        <v>37358</v>
      </c>
    </row>
    <row r="5" spans="1:16" ht="19.5" customHeight="1">
      <c r="A5" s="36"/>
      <c r="B5" s="37"/>
      <c r="C5" s="38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9"/>
      <c r="N5" s="38"/>
      <c r="O5" s="38"/>
      <c r="P5" s="30"/>
    </row>
    <row r="6" spans="1:16" ht="19.5" customHeight="1">
      <c r="A6" s="31"/>
      <c r="B6" s="40"/>
      <c r="C6" s="37"/>
      <c r="D6" s="41"/>
      <c r="E6" s="42"/>
      <c r="F6" s="43" t="s">
        <v>2</v>
      </c>
      <c r="G6" s="43"/>
      <c r="H6" s="43"/>
      <c r="I6" s="43"/>
      <c r="J6" s="43"/>
      <c r="K6" s="43"/>
      <c r="L6" s="43"/>
      <c r="M6" s="44"/>
      <c r="N6" s="30"/>
      <c r="O6" s="30"/>
      <c r="P6" s="30"/>
    </row>
    <row r="7" spans="1:16" ht="19.5" customHeight="1">
      <c r="A7" s="31"/>
      <c r="B7" s="40"/>
      <c r="C7" s="45"/>
      <c r="D7" s="46"/>
      <c r="E7" s="47"/>
      <c r="F7" s="43" t="s">
        <v>3</v>
      </c>
      <c r="G7" s="43"/>
      <c r="H7" s="43"/>
      <c r="I7" s="43"/>
      <c r="J7" s="43"/>
      <c r="K7" s="43"/>
      <c r="L7" s="43"/>
      <c r="M7" s="44"/>
      <c r="N7" s="48" t="s">
        <v>4</v>
      </c>
      <c r="O7" s="48"/>
      <c r="P7" s="30"/>
    </row>
    <row r="8" spans="1:16" ht="19.5" customHeight="1">
      <c r="A8" s="49" t="s">
        <v>5</v>
      </c>
      <c r="B8" s="50"/>
      <c r="C8" s="45" t="s">
        <v>6</v>
      </c>
      <c r="D8" s="43" t="s">
        <v>7</v>
      </c>
      <c r="E8" s="51"/>
      <c r="F8" s="43" t="s">
        <v>8</v>
      </c>
      <c r="G8" s="44"/>
      <c r="H8" s="48" t="s">
        <v>9</v>
      </c>
      <c r="I8" s="44"/>
      <c r="J8" s="48" t="s">
        <v>10</v>
      </c>
      <c r="K8" s="44"/>
      <c r="L8" s="48" t="s">
        <v>11</v>
      </c>
      <c r="M8" s="44"/>
      <c r="N8" s="30"/>
      <c r="O8" s="30"/>
      <c r="P8" s="30"/>
    </row>
    <row r="9" spans="1:16" ht="19.5" customHeight="1">
      <c r="A9" s="31"/>
      <c r="B9" s="40"/>
      <c r="C9" s="45"/>
      <c r="D9" s="45"/>
      <c r="E9" s="50" t="s">
        <v>12</v>
      </c>
      <c r="F9" s="45"/>
      <c r="G9" s="50" t="s">
        <v>12</v>
      </c>
      <c r="H9" s="52"/>
      <c r="I9" s="50" t="s">
        <v>12</v>
      </c>
      <c r="J9" s="53"/>
      <c r="K9" s="50" t="s">
        <v>12</v>
      </c>
      <c r="L9" s="53"/>
      <c r="M9" s="50" t="s">
        <v>12</v>
      </c>
      <c r="N9" s="52"/>
      <c r="O9" s="54" t="s">
        <v>13</v>
      </c>
      <c r="P9" s="30"/>
    </row>
    <row r="10" spans="1:16" ht="19.5" customHeight="1">
      <c r="A10" s="31"/>
      <c r="B10" s="40"/>
      <c r="C10" s="55"/>
      <c r="D10" s="56" t="s">
        <v>14</v>
      </c>
      <c r="E10" s="57" t="s">
        <v>15</v>
      </c>
      <c r="F10" s="56" t="s">
        <v>14</v>
      </c>
      <c r="G10" s="57" t="s">
        <v>16</v>
      </c>
      <c r="H10" s="56" t="s">
        <v>14</v>
      </c>
      <c r="I10" s="57" t="s">
        <v>16</v>
      </c>
      <c r="J10" s="56" t="s">
        <v>14</v>
      </c>
      <c r="K10" s="57" t="s">
        <v>16</v>
      </c>
      <c r="L10" s="56" t="s">
        <v>14</v>
      </c>
      <c r="M10" s="57" t="s">
        <v>16</v>
      </c>
      <c r="N10" s="58" t="s">
        <v>14</v>
      </c>
      <c r="O10" s="59" t="s">
        <v>1</v>
      </c>
      <c r="P10" s="30"/>
    </row>
    <row r="11" spans="1:16" ht="19.5" customHeight="1">
      <c r="A11" s="60"/>
      <c r="B11" s="61"/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9">
        <v>13</v>
      </c>
      <c r="P11" s="30"/>
    </row>
    <row r="12" spans="1:15" ht="19.5" customHeight="1">
      <c r="A12" s="2"/>
      <c r="B12" s="2"/>
      <c r="C12" s="10"/>
      <c r="D12" s="10"/>
      <c r="E12" s="10"/>
      <c r="F12" s="10"/>
      <c r="G12" s="10"/>
      <c r="H12" s="10"/>
      <c r="I12" s="10"/>
      <c r="J12" s="2"/>
      <c r="K12" s="2"/>
      <c r="L12" s="2"/>
      <c r="M12" s="2"/>
      <c r="N12" s="2"/>
      <c r="O12" s="2"/>
    </row>
    <row r="13" spans="1:15" ht="19.5" customHeight="1">
      <c r="A13" s="13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1"/>
    </row>
    <row r="14" spans="1:15" ht="19.5" customHeight="1">
      <c r="A14" s="3"/>
      <c r="B14" s="3"/>
      <c r="C14" s="12" t="s">
        <v>37</v>
      </c>
      <c r="D14" s="16"/>
      <c r="E14" s="8"/>
      <c r="F14" s="16"/>
      <c r="G14" s="8"/>
      <c r="H14" s="16"/>
      <c r="I14" s="8"/>
      <c r="J14" s="16"/>
      <c r="K14" s="8"/>
      <c r="L14" s="8"/>
      <c r="M14" s="8"/>
      <c r="N14" s="16"/>
      <c r="O14" s="16"/>
    </row>
    <row r="15" spans="1:15" ht="19.5" customHeight="1">
      <c r="A15" s="2"/>
      <c r="B15" s="2"/>
      <c r="C15" s="5"/>
      <c r="D15" s="5"/>
      <c r="E15" s="7"/>
      <c r="F15" s="5"/>
      <c r="G15" s="7"/>
      <c r="H15" s="5"/>
      <c r="I15" s="7"/>
      <c r="J15" s="5"/>
      <c r="K15" s="7"/>
      <c r="L15" s="7"/>
      <c r="M15" s="7"/>
      <c r="N15" s="5"/>
      <c r="O15" s="5"/>
    </row>
    <row r="16" spans="1:15" ht="19.5" customHeight="1">
      <c r="A16" s="2"/>
      <c r="B16" s="2"/>
      <c r="C16" s="5"/>
      <c r="D16" s="5"/>
      <c r="E16" s="7"/>
      <c r="F16" s="5"/>
      <c r="G16" s="7"/>
      <c r="H16" s="5"/>
      <c r="I16" s="7"/>
      <c r="J16" s="5"/>
      <c r="K16" s="7"/>
      <c r="L16" s="7"/>
      <c r="M16" s="7"/>
      <c r="N16" s="5"/>
      <c r="O16" s="5"/>
    </row>
    <row r="17" spans="1:15" ht="19.5" customHeight="1">
      <c r="A17" s="9" t="s">
        <v>18</v>
      </c>
      <c r="B17" s="20" t="s">
        <v>39</v>
      </c>
      <c r="C17" s="28">
        <v>48878</v>
      </c>
      <c r="D17" s="28">
        <f>+F17+H17+J17+L17</f>
        <v>28238</v>
      </c>
      <c r="E17" s="29">
        <f>+D17/$C17*100</f>
        <v>57.7724129465199</v>
      </c>
      <c r="F17" s="28">
        <v>16975</v>
      </c>
      <c r="G17" s="29">
        <f>F17/$D17*100</f>
        <v>60.11403073872087</v>
      </c>
      <c r="H17" s="28">
        <v>7550</v>
      </c>
      <c r="I17" s="29">
        <f>H17/$D17*100</f>
        <v>26.737021035484098</v>
      </c>
      <c r="J17" s="28">
        <v>2484</v>
      </c>
      <c r="K17" s="29">
        <f>J17/$D17*100</f>
        <v>8.796656987038743</v>
      </c>
      <c r="L17" s="28">
        <v>1229</v>
      </c>
      <c r="M17" s="29">
        <f>L17/$D17*100</f>
        <v>4.352291238756286</v>
      </c>
      <c r="N17" s="28">
        <v>45067</v>
      </c>
      <c r="O17" s="28">
        <v>922</v>
      </c>
    </row>
    <row r="18" spans="1:15" ht="19.5" customHeight="1">
      <c r="A18" s="9" t="s">
        <v>19</v>
      </c>
      <c r="B18" s="20" t="s">
        <v>39</v>
      </c>
      <c r="C18" s="28">
        <v>58728</v>
      </c>
      <c r="D18" s="28">
        <f aca="true" t="shared" si="0" ref="D18:D34">+F18+H18+J18+L18</f>
        <v>35701</v>
      </c>
      <c r="E18" s="29">
        <f>+D18/$C18*100</f>
        <v>60.79042364800436</v>
      </c>
      <c r="F18" s="28">
        <v>20395</v>
      </c>
      <c r="G18" s="29">
        <f aca="true" t="shared" si="1" ref="G18:M36">F18/$D18*100</f>
        <v>57.127251337497555</v>
      </c>
      <c r="H18" s="28">
        <v>9955</v>
      </c>
      <c r="I18" s="29">
        <f t="shared" si="1"/>
        <v>27.88437298675107</v>
      </c>
      <c r="J18" s="28">
        <v>3317</v>
      </c>
      <c r="K18" s="29">
        <f t="shared" si="1"/>
        <v>9.291056272933531</v>
      </c>
      <c r="L18" s="28">
        <v>2034</v>
      </c>
      <c r="M18" s="29">
        <f t="shared" si="1"/>
        <v>5.697319402817849</v>
      </c>
      <c r="N18" s="28">
        <v>59770</v>
      </c>
      <c r="O18" s="28">
        <v>1018</v>
      </c>
    </row>
    <row r="19" spans="1:15" ht="19.5" customHeight="1">
      <c r="A19" s="9" t="s">
        <v>20</v>
      </c>
      <c r="B19" s="20" t="s">
        <v>39</v>
      </c>
      <c r="C19" s="28">
        <v>76520</v>
      </c>
      <c r="D19" s="28">
        <f t="shared" si="0"/>
        <v>48756</v>
      </c>
      <c r="E19" s="29">
        <f aca="true" t="shared" si="2" ref="E19:E34">+D19/C19*100</f>
        <v>63.71667537898589</v>
      </c>
      <c r="F19" s="28">
        <v>25819</v>
      </c>
      <c r="G19" s="29">
        <f t="shared" si="1"/>
        <v>52.95553367790631</v>
      </c>
      <c r="H19" s="28">
        <v>14551</v>
      </c>
      <c r="I19" s="29">
        <f t="shared" si="1"/>
        <v>29.844531955041433</v>
      </c>
      <c r="J19" s="28">
        <v>5124</v>
      </c>
      <c r="K19" s="29">
        <f t="shared" si="1"/>
        <v>10.509475756829929</v>
      </c>
      <c r="L19" s="28">
        <v>3262</v>
      </c>
      <c r="M19" s="29">
        <f t="shared" si="1"/>
        <v>6.690458610222332</v>
      </c>
      <c r="N19" s="28">
        <v>86057</v>
      </c>
      <c r="O19" s="28">
        <v>1125</v>
      </c>
    </row>
    <row r="20" spans="1:15" ht="19.5" customHeight="1">
      <c r="A20" s="9" t="s">
        <v>21</v>
      </c>
      <c r="B20" s="20" t="s">
        <v>39</v>
      </c>
      <c r="C20" s="28">
        <v>106829</v>
      </c>
      <c r="D20" s="28">
        <f t="shared" si="0"/>
        <v>62870</v>
      </c>
      <c r="E20" s="29">
        <f t="shared" si="2"/>
        <v>58.85106104147751</v>
      </c>
      <c r="F20" s="28">
        <v>33795</v>
      </c>
      <c r="G20" s="29">
        <f t="shared" si="1"/>
        <v>53.753777636392556</v>
      </c>
      <c r="H20" s="28">
        <v>19395</v>
      </c>
      <c r="I20" s="29">
        <f t="shared" si="1"/>
        <v>30.849371719421026</v>
      </c>
      <c r="J20" s="28">
        <v>6287</v>
      </c>
      <c r="K20" s="29">
        <f t="shared" si="1"/>
        <v>10</v>
      </c>
      <c r="L20" s="28">
        <v>3393</v>
      </c>
      <c r="M20" s="29">
        <f t="shared" si="1"/>
        <v>5.396850644186416</v>
      </c>
      <c r="N20" s="28">
        <v>107216</v>
      </c>
      <c r="O20" s="28">
        <v>1004</v>
      </c>
    </row>
    <row r="21" spans="1:15" ht="19.5" customHeight="1">
      <c r="A21" s="9" t="s">
        <v>22</v>
      </c>
      <c r="B21" s="20" t="s">
        <v>39</v>
      </c>
      <c r="C21" s="28">
        <v>96222</v>
      </c>
      <c r="D21" s="28">
        <f t="shared" si="0"/>
        <v>50878</v>
      </c>
      <c r="E21" s="29">
        <f t="shared" si="2"/>
        <v>52.875641745131055</v>
      </c>
      <c r="F21" s="28">
        <v>30011</v>
      </c>
      <c r="G21" s="29">
        <f t="shared" si="1"/>
        <v>58.98620228782578</v>
      </c>
      <c r="H21" s="28">
        <v>15641</v>
      </c>
      <c r="I21" s="29">
        <f t="shared" si="1"/>
        <v>30.742167538032156</v>
      </c>
      <c r="J21" s="28">
        <v>3868</v>
      </c>
      <c r="K21" s="29">
        <f t="shared" si="1"/>
        <v>7.602500098274303</v>
      </c>
      <c r="L21" s="28">
        <v>1358</v>
      </c>
      <c r="M21" s="29">
        <f t="shared" si="1"/>
        <v>2.6691300758677623</v>
      </c>
      <c r="N21" s="28">
        <v>78972</v>
      </c>
      <c r="O21" s="28">
        <v>821</v>
      </c>
    </row>
    <row r="22" spans="1:15" ht="19.5" customHeight="1">
      <c r="A22" s="9" t="s">
        <v>23</v>
      </c>
      <c r="B22" s="20" t="s">
        <v>39</v>
      </c>
      <c r="C22" s="28">
        <v>128124</v>
      </c>
      <c r="D22" s="28">
        <v>67227</v>
      </c>
      <c r="E22" s="29">
        <f t="shared" si="2"/>
        <v>52.47026318254191</v>
      </c>
      <c r="F22" s="28">
        <v>43119</v>
      </c>
      <c r="G22" s="29">
        <f t="shared" si="1"/>
        <v>64.13940827346156</v>
      </c>
      <c r="H22" s="28">
        <v>19669</v>
      </c>
      <c r="I22" s="29">
        <f t="shared" si="1"/>
        <v>29.257589956416318</v>
      </c>
      <c r="J22" s="28">
        <v>3536</v>
      </c>
      <c r="K22" s="29">
        <f t="shared" si="1"/>
        <v>5.259791452838889</v>
      </c>
      <c r="L22" s="28">
        <v>903</v>
      </c>
      <c r="M22" s="29">
        <f t="shared" si="1"/>
        <v>1.3432103172832344</v>
      </c>
      <c r="N22" s="28">
        <v>96991</v>
      </c>
      <c r="O22" s="28">
        <v>757</v>
      </c>
    </row>
    <row r="23" spans="1:15" ht="19.5" customHeight="1">
      <c r="A23" s="9" t="s">
        <v>24</v>
      </c>
      <c r="B23" s="20" t="s">
        <v>39</v>
      </c>
      <c r="C23" s="28">
        <v>122443</v>
      </c>
      <c r="D23" s="28">
        <f t="shared" si="0"/>
        <v>61237</v>
      </c>
      <c r="E23" s="29">
        <f t="shared" si="2"/>
        <v>50.01265895151214</v>
      </c>
      <c r="F23" s="28">
        <v>39384</v>
      </c>
      <c r="G23" s="29">
        <f t="shared" si="1"/>
        <v>64.31405849404771</v>
      </c>
      <c r="H23" s="28">
        <v>17877</v>
      </c>
      <c r="I23" s="29">
        <f t="shared" si="1"/>
        <v>29.19313486944168</v>
      </c>
      <c r="J23" s="28">
        <v>3254</v>
      </c>
      <c r="K23" s="29">
        <f t="shared" si="1"/>
        <v>5.313780884106015</v>
      </c>
      <c r="L23" s="28">
        <v>722</v>
      </c>
      <c r="M23" s="29">
        <f t="shared" si="1"/>
        <v>1.179025752404592</v>
      </c>
      <c r="N23" s="28">
        <v>87986</v>
      </c>
      <c r="O23" s="28">
        <v>719</v>
      </c>
    </row>
    <row r="24" spans="1:15" ht="19.5" customHeight="1">
      <c r="A24" s="9" t="s">
        <v>25</v>
      </c>
      <c r="B24" s="20" t="s">
        <v>39</v>
      </c>
      <c r="C24" s="28">
        <v>129850</v>
      </c>
      <c r="D24" s="28">
        <f t="shared" si="0"/>
        <v>66659</v>
      </c>
      <c r="E24" s="29">
        <f t="shared" si="2"/>
        <v>51.33538698498267</v>
      </c>
      <c r="F24" s="28">
        <v>42863</v>
      </c>
      <c r="G24" s="29">
        <f t="shared" si="1"/>
        <v>64.30189471789257</v>
      </c>
      <c r="H24" s="28">
        <v>19562</v>
      </c>
      <c r="I24" s="29">
        <f t="shared" si="1"/>
        <v>29.34637483310581</v>
      </c>
      <c r="J24" s="28">
        <v>3443</v>
      </c>
      <c r="K24" s="29">
        <f t="shared" si="1"/>
        <v>5.165093985808368</v>
      </c>
      <c r="L24" s="28">
        <v>791</v>
      </c>
      <c r="M24" s="29">
        <f t="shared" si="1"/>
        <v>1.186636463193267</v>
      </c>
      <c r="N24" s="28">
        <v>95740</v>
      </c>
      <c r="O24" s="28">
        <v>737</v>
      </c>
    </row>
    <row r="25" spans="1:15" ht="19.5" customHeight="1">
      <c r="A25" s="9" t="s">
        <v>26</v>
      </c>
      <c r="B25" s="20" t="s">
        <v>39</v>
      </c>
      <c r="C25" s="28">
        <v>128729</v>
      </c>
      <c r="D25" s="28">
        <f t="shared" si="0"/>
        <v>63988</v>
      </c>
      <c r="E25" s="29">
        <f t="shared" si="2"/>
        <v>49.70752511089188</v>
      </c>
      <c r="F25" s="28">
        <v>40581</v>
      </c>
      <c r="G25" s="29">
        <f t="shared" si="1"/>
        <v>63.41970369444271</v>
      </c>
      <c r="H25" s="28">
        <v>19091</v>
      </c>
      <c r="I25" s="29">
        <f t="shared" si="1"/>
        <v>29.83528161530287</v>
      </c>
      <c r="J25" s="28">
        <v>3467</v>
      </c>
      <c r="K25" s="29">
        <f t="shared" si="1"/>
        <v>5.418203413139964</v>
      </c>
      <c r="L25" s="28">
        <v>849</v>
      </c>
      <c r="M25" s="29">
        <f t="shared" si="1"/>
        <v>1.326811277114459</v>
      </c>
      <c r="N25" s="28">
        <v>92785</v>
      </c>
      <c r="O25" s="28">
        <v>721</v>
      </c>
    </row>
    <row r="26" spans="1:15" ht="19.5" customHeight="1">
      <c r="A26" s="9" t="s">
        <v>27</v>
      </c>
      <c r="B26" s="20" t="s">
        <v>39</v>
      </c>
      <c r="C26" s="28">
        <v>126628</v>
      </c>
      <c r="D26" s="28">
        <f t="shared" si="0"/>
        <v>61413</v>
      </c>
      <c r="E26" s="29">
        <f t="shared" si="2"/>
        <v>48.49875225068705</v>
      </c>
      <c r="F26" s="28">
        <v>38510</v>
      </c>
      <c r="G26" s="29">
        <f t="shared" si="1"/>
        <v>62.70659306661456</v>
      </c>
      <c r="H26" s="28">
        <v>18637</v>
      </c>
      <c r="I26" s="29">
        <f t="shared" si="1"/>
        <v>30.34699493592562</v>
      </c>
      <c r="J26" s="28">
        <v>3504</v>
      </c>
      <c r="K26" s="29">
        <f t="shared" si="1"/>
        <v>5.705632357969811</v>
      </c>
      <c r="L26" s="28">
        <v>762</v>
      </c>
      <c r="M26" s="29">
        <f t="shared" si="1"/>
        <v>1.2407796394900104</v>
      </c>
      <c r="N26" s="28">
        <v>89552</v>
      </c>
      <c r="O26" s="28">
        <v>707</v>
      </c>
    </row>
    <row r="27" spans="1:15" ht="19.5" customHeight="1">
      <c r="A27" s="9" t="s">
        <v>28</v>
      </c>
      <c r="B27" s="20" t="s">
        <v>39</v>
      </c>
      <c r="C27" s="28">
        <v>122869</v>
      </c>
      <c r="D27" s="28">
        <f t="shared" si="0"/>
        <v>59527</v>
      </c>
      <c r="E27" s="29">
        <f t="shared" si="2"/>
        <v>48.4475335519944</v>
      </c>
      <c r="F27" s="28">
        <v>36889</v>
      </c>
      <c r="G27" s="29">
        <f t="shared" si="1"/>
        <v>61.970198397365905</v>
      </c>
      <c r="H27" s="28">
        <v>18516</v>
      </c>
      <c r="I27" s="29">
        <f t="shared" si="1"/>
        <v>31.10521276059603</v>
      </c>
      <c r="J27" s="28">
        <v>3295</v>
      </c>
      <c r="K27" s="29">
        <f t="shared" si="1"/>
        <v>5.535303307742705</v>
      </c>
      <c r="L27" s="28">
        <v>827</v>
      </c>
      <c r="M27" s="29">
        <f t="shared" si="1"/>
        <v>1.3892855342953618</v>
      </c>
      <c r="N27" s="28">
        <v>87328</v>
      </c>
      <c r="O27" s="28">
        <v>710.7407075828728</v>
      </c>
    </row>
    <row r="28" spans="1:15" ht="19.5" customHeight="1">
      <c r="A28" s="9" t="s">
        <v>29</v>
      </c>
      <c r="B28" s="20" t="s">
        <v>39</v>
      </c>
      <c r="C28" s="28">
        <v>127341</v>
      </c>
      <c r="D28" s="28">
        <f t="shared" si="0"/>
        <v>62043</v>
      </c>
      <c r="E28" s="29">
        <f t="shared" si="2"/>
        <v>48.72193559026551</v>
      </c>
      <c r="F28" s="28">
        <v>37876</v>
      </c>
      <c r="G28" s="29">
        <f t="shared" si="1"/>
        <v>61.04798285060361</v>
      </c>
      <c r="H28" s="28">
        <v>19628</v>
      </c>
      <c r="I28" s="29">
        <f t="shared" si="1"/>
        <v>31.63612333381687</v>
      </c>
      <c r="J28" s="28">
        <v>3724</v>
      </c>
      <c r="K28" s="29">
        <f t="shared" si="1"/>
        <v>6.002288735232017</v>
      </c>
      <c r="L28" s="28">
        <v>815</v>
      </c>
      <c r="M28" s="29">
        <f t="shared" si="1"/>
        <v>1.3136050803475008</v>
      </c>
      <c r="N28" s="28">
        <v>91808</v>
      </c>
      <c r="O28" s="28">
        <v>720.9618269057098</v>
      </c>
    </row>
    <row r="29" spans="1:15" ht="19.5" customHeight="1">
      <c r="A29" s="9" t="s">
        <v>30</v>
      </c>
      <c r="B29" s="20" t="s">
        <v>39</v>
      </c>
      <c r="C29" s="28">
        <v>124698</v>
      </c>
      <c r="D29" s="28">
        <f t="shared" si="0"/>
        <v>61400</v>
      </c>
      <c r="E29" s="29">
        <f t="shared" si="2"/>
        <v>49.23896133057467</v>
      </c>
      <c r="F29" s="28">
        <v>36872</v>
      </c>
      <c r="G29" s="29">
        <f t="shared" si="1"/>
        <v>60.052117263843655</v>
      </c>
      <c r="H29" s="28">
        <v>19835</v>
      </c>
      <c r="I29" s="29">
        <f t="shared" si="1"/>
        <v>32.30456026058632</v>
      </c>
      <c r="J29" s="28">
        <v>3827</v>
      </c>
      <c r="K29" s="29">
        <f t="shared" si="1"/>
        <v>6.232899022801303</v>
      </c>
      <c r="L29" s="28">
        <v>866</v>
      </c>
      <c r="M29" s="29">
        <f t="shared" si="1"/>
        <v>1.4104234527687296</v>
      </c>
      <c r="N29" s="28">
        <v>91747</v>
      </c>
      <c r="O29" s="28">
        <f aca="true" t="shared" si="3" ref="O29:O35">N29/C29*1000</f>
        <v>735.7535806508525</v>
      </c>
    </row>
    <row r="30" spans="1:15" ht="19.5" customHeight="1">
      <c r="A30" s="9" t="s">
        <v>31</v>
      </c>
      <c r="B30" s="20" t="s">
        <v>39</v>
      </c>
      <c r="C30" s="28">
        <v>138064</v>
      </c>
      <c r="D30" s="28">
        <f t="shared" si="0"/>
        <v>69079</v>
      </c>
      <c r="E30" s="29">
        <f t="shared" si="2"/>
        <v>50.03404218333527</v>
      </c>
      <c r="F30" s="28">
        <v>40517</v>
      </c>
      <c r="G30" s="29">
        <f t="shared" si="1"/>
        <v>58.65313626427713</v>
      </c>
      <c r="H30" s="28">
        <v>23023</v>
      </c>
      <c r="I30" s="29">
        <f t="shared" si="1"/>
        <v>33.32850794018442</v>
      </c>
      <c r="J30" s="28">
        <v>4454</v>
      </c>
      <c r="K30" s="29">
        <f t="shared" si="1"/>
        <v>6.447690325569276</v>
      </c>
      <c r="L30" s="28">
        <v>1085</v>
      </c>
      <c r="M30" s="29">
        <f t="shared" si="1"/>
        <v>1.5706654699691656</v>
      </c>
      <c r="N30" s="28">
        <v>104631</v>
      </c>
      <c r="O30" s="28">
        <f t="shared" si="3"/>
        <v>757.8441882025727</v>
      </c>
    </row>
    <row r="31" spans="1:15" ht="19.5" customHeight="1">
      <c r="A31" s="21" t="s">
        <v>32</v>
      </c>
      <c r="B31" s="26" t="s">
        <v>39</v>
      </c>
      <c r="C31" s="32">
        <v>143144</v>
      </c>
      <c r="D31" s="32">
        <f t="shared" si="0"/>
        <v>73189</v>
      </c>
      <c r="E31" s="33">
        <f t="shared" si="2"/>
        <v>51.1296316995473</v>
      </c>
      <c r="F31" s="32">
        <v>42387</v>
      </c>
      <c r="G31" s="33">
        <f t="shared" si="1"/>
        <v>57.9144406946399</v>
      </c>
      <c r="H31" s="32">
        <v>24701</v>
      </c>
      <c r="I31" s="33">
        <f t="shared" si="1"/>
        <v>33.74960718140704</v>
      </c>
      <c r="J31" s="32">
        <v>4892</v>
      </c>
      <c r="K31" s="33">
        <f t="shared" si="1"/>
        <v>6.684064545218543</v>
      </c>
      <c r="L31" s="32">
        <v>1209</v>
      </c>
      <c r="M31" s="33">
        <f t="shared" si="1"/>
        <v>1.6518875787345095</v>
      </c>
      <c r="N31" s="32">
        <v>111618</v>
      </c>
      <c r="O31" s="32">
        <f t="shared" si="3"/>
        <v>779.7602414351982</v>
      </c>
    </row>
    <row r="32" spans="1:15" ht="19.5" customHeight="1">
      <c r="A32" s="2" t="s">
        <v>38</v>
      </c>
      <c r="B32" s="20" t="s">
        <v>39</v>
      </c>
      <c r="C32" s="34">
        <v>147945</v>
      </c>
      <c r="D32" s="34">
        <f t="shared" si="0"/>
        <v>77478</v>
      </c>
      <c r="E32" s="35">
        <f t="shared" si="2"/>
        <v>52.36946162425225</v>
      </c>
      <c r="F32" s="34">
        <v>44091</v>
      </c>
      <c r="G32" s="35">
        <f t="shared" si="1"/>
        <v>56.907767366220085</v>
      </c>
      <c r="H32" s="34">
        <v>26593</v>
      </c>
      <c r="I32" s="35">
        <f t="shared" si="1"/>
        <v>34.323291773148505</v>
      </c>
      <c r="J32" s="34">
        <v>5475</v>
      </c>
      <c r="K32" s="35">
        <f t="shared" si="1"/>
        <v>7.066522109502052</v>
      </c>
      <c r="L32" s="34">
        <v>1319</v>
      </c>
      <c r="M32" s="35">
        <f t="shared" si="1"/>
        <v>1.7024187511293527</v>
      </c>
      <c r="N32" s="34">
        <v>119348</v>
      </c>
      <c r="O32" s="34">
        <f t="shared" si="3"/>
        <v>806.7051944979553</v>
      </c>
    </row>
    <row r="33" spans="1:15" ht="19.5" customHeight="1">
      <c r="A33" s="2" t="s">
        <v>40</v>
      </c>
      <c r="B33" s="20" t="s">
        <v>39</v>
      </c>
      <c r="C33" s="34">
        <v>152798</v>
      </c>
      <c r="D33" s="34">
        <f t="shared" si="0"/>
        <v>80782</v>
      </c>
      <c r="E33" s="35">
        <f t="shared" si="2"/>
        <v>52.86849304310266</v>
      </c>
      <c r="F33" s="34">
        <v>45495</v>
      </c>
      <c r="G33" s="35">
        <f t="shared" si="1"/>
        <v>56.31823921170558</v>
      </c>
      <c r="H33" s="34">
        <v>28035</v>
      </c>
      <c r="I33" s="35">
        <f t="shared" si="1"/>
        <v>34.70451338169394</v>
      </c>
      <c r="J33" s="34">
        <v>5800</v>
      </c>
      <c r="K33" s="35">
        <f t="shared" si="1"/>
        <v>7.179817286029067</v>
      </c>
      <c r="L33" s="34">
        <v>1452</v>
      </c>
      <c r="M33" s="35">
        <f t="shared" si="1"/>
        <v>1.7974301205714145</v>
      </c>
      <c r="N33" s="34">
        <v>125187</v>
      </c>
      <c r="O33" s="34">
        <f t="shared" si="3"/>
        <v>819.2973730022644</v>
      </c>
    </row>
    <row r="34" spans="1:15" ht="19.5" customHeight="1">
      <c r="A34" s="2" t="s">
        <v>41</v>
      </c>
      <c r="B34" s="20" t="s">
        <v>39</v>
      </c>
      <c r="C34" s="34">
        <v>161265</v>
      </c>
      <c r="D34" s="34">
        <f t="shared" si="0"/>
        <v>86689</v>
      </c>
      <c r="E34" s="35">
        <f t="shared" si="2"/>
        <v>53.75561963228227</v>
      </c>
      <c r="F34" s="34">
        <v>48007</v>
      </c>
      <c r="G34" s="35">
        <f t="shared" si="1"/>
        <v>55.37842171440437</v>
      </c>
      <c r="H34" s="34">
        <v>30554</v>
      </c>
      <c r="I34" s="35">
        <f t="shared" si="1"/>
        <v>35.2455328819112</v>
      </c>
      <c r="J34" s="34">
        <v>6551</v>
      </c>
      <c r="K34" s="35">
        <f t="shared" si="1"/>
        <v>7.5568987991556025</v>
      </c>
      <c r="L34" s="34">
        <v>1577</v>
      </c>
      <c r="M34" s="35">
        <f t="shared" si="1"/>
        <v>1.819146604528833</v>
      </c>
      <c r="N34" s="34">
        <v>135520</v>
      </c>
      <c r="O34" s="34">
        <f t="shared" si="3"/>
        <v>840.3559358819334</v>
      </c>
    </row>
    <row r="35" spans="1:15" ht="19.5" customHeight="1">
      <c r="A35" s="2" t="s">
        <v>48</v>
      </c>
      <c r="B35" s="20" t="s">
        <v>39</v>
      </c>
      <c r="C35" s="25">
        <v>163386</v>
      </c>
      <c r="D35" s="34">
        <f>+F35+H35+J35+L35</f>
        <v>82238</v>
      </c>
      <c r="E35" s="35">
        <f>+D35/C35*100</f>
        <v>50.3335659114</v>
      </c>
      <c r="F35" s="25">
        <v>45189</v>
      </c>
      <c r="G35" s="35">
        <f t="shared" si="1"/>
        <v>54.94905031737153</v>
      </c>
      <c r="H35" s="25">
        <v>29298</v>
      </c>
      <c r="I35" s="35">
        <f t="shared" si="1"/>
        <v>35.62586638780126</v>
      </c>
      <c r="J35" s="25">
        <v>6234</v>
      </c>
      <c r="K35" s="35">
        <f t="shared" si="1"/>
        <v>7.5804372674432745</v>
      </c>
      <c r="L35" s="25">
        <v>1517</v>
      </c>
      <c r="M35" s="35">
        <f t="shared" si="1"/>
        <v>1.8446460273839345</v>
      </c>
      <c r="N35" s="25">
        <v>128996</v>
      </c>
      <c r="O35" s="34">
        <f t="shared" si="3"/>
        <v>789.5168496688823</v>
      </c>
    </row>
    <row r="36" spans="1:15" ht="19.5" customHeight="1">
      <c r="A36" s="2" t="s">
        <v>50</v>
      </c>
      <c r="B36" s="20" t="s">
        <v>39</v>
      </c>
      <c r="C36" s="25">
        <v>161787</v>
      </c>
      <c r="D36" s="34">
        <f>+F36+H36+J36+L36</f>
        <v>74895</v>
      </c>
      <c r="E36" s="35">
        <f>+D36/C36*100</f>
        <v>46.292347345584005</v>
      </c>
      <c r="F36" s="25">
        <v>40399</v>
      </c>
      <c r="G36" s="35">
        <f t="shared" si="1"/>
        <v>53.94085052406703</v>
      </c>
      <c r="H36" s="25">
        <v>27181</v>
      </c>
      <c r="I36" s="35">
        <f t="shared" si="1"/>
        <v>36.29214233259897</v>
      </c>
      <c r="J36" s="25">
        <v>5806</v>
      </c>
      <c r="K36" s="35">
        <f t="shared" si="1"/>
        <v>7.752186394285333</v>
      </c>
      <c r="L36" s="25">
        <f>1186+323</f>
        <v>1509</v>
      </c>
      <c r="M36" s="35">
        <f t="shared" si="1"/>
        <v>2.014820749048668</v>
      </c>
      <c r="N36" s="25">
        <v>118661</v>
      </c>
      <c r="O36" s="34">
        <f>N36/C36*1000</f>
        <v>733.4396459542485</v>
      </c>
    </row>
    <row r="37" spans="3:15" ht="19.5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9.5" customHeight="1">
      <c r="A38" s="14" t="s">
        <v>36</v>
      </c>
      <c r="B38" s="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">
      <c r="A39" s="15" t="s">
        <v>42</v>
      </c>
      <c r="B39" s="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3:15" ht="1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3:15" ht="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3:15" ht="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3:15" ht="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3:15" ht="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3:15" ht="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3:15" ht="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3:15" ht="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3:15" ht="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3:15" ht="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3:15" ht="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3:15" ht="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3:15" ht="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3:15" ht="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</sheetData>
  <mergeCells count="2">
    <mergeCell ref="A2:C2"/>
    <mergeCell ref="A3:C3"/>
  </mergeCells>
  <printOptions/>
  <pageMargins left="0.5905511811023623" right="0.5905511811023623" top="0.5118110236220472" bottom="0.5511811023622047" header="0.3937007874015748" footer="0.3937007874015748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38"/>
  <sheetViews>
    <sheetView showGridLines="0" zoomScale="75" zoomScaleNormal="75" workbookViewId="0" topLeftCell="A3">
      <selection activeCell="H21" sqref="H21"/>
    </sheetView>
  </sheetViews>
  <sheetFormatPr defaultColWidth="9.77734375" defaultRowHeight="15"/>
  <cols>
    <col min="1" max="1" width="15.77734375" style="0" customWidth="1"/>
    <col min="2" max="2" width="3.88671875" style="0" customWidth="1"/>
    <col min="3" max="4" width="13.77734375" style="0" customWidth="1"/>
    <col min="5" max="5" width="7.77734375" style="0" customWidth="1"/>
    <col min="6" max="6" width="13.77734375" style="0" customWidth="1"/>
    <col min="7" max="7" width="7.77734375" style="0" customWidth="1"/>
    <col min="8" max="8" width="13.77734375" style="0" customWidth="1"/>
    <col min="9" max="9" width="7.77734375" style="0" customWidth="1"/>
    <col min="10" max="10" width="13.77734375" style="0" customWidth="1"/>
    <col min="11" max="11" width="7.77734375" style="0" customWidth="1"/>
    <col min="12" max="12" width="13.77734375" style="0" customWidth="1"/>
    <col min="13" max="13" width="7.77734375" style="0" customWidth="1"/>
    <col min="14" max="14" width="13.77734375" style="0" customWidth="1"/>
    <col min="15" max="15" width="15.77734375" style="0" customWidth="1"/>
    <col min="16" max="16384" width="11.5546875" style="0" customWidth="1"/>
  </cols>
  <sheetData>
    <row r="1" spans="1:15" ht="23.25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" ht="15">
      <c r="A2" s="62" t="s">
        <v>46</v>
      </c>
      <c r="B2" s="62"/>
      <c r="C2" s="62"/>
    </row>
    <row r="3" spans="1:3" ht="15">
      <c r="A3" s="63" t="s">
        <v>47</v>
      </c>
      <c r="B3" s="63"/>
      <c r="C3" s="63"/>
    </row>
    <row r="4" ht="15">
      <c r="O4" s="4">
        <f ca="1">TODAY()</f>
        <v>37358</v>
      </c>
    </row>
    <row r="5" spans="1:29" ht="19.5" customHeight="1">
      <c r="A5" s="36"/>
      <c r="B5" s="37"/>
      <c r="C5" s="38" t="s">
        <v>1</v>
      </c>
      <c r="D5" s="38"/>
      <c r="E5" s="38"/>
      <c r="F5" s="38"/>
      <c r="G5" s="38"/>
      <c r="H5" s="38"/>
      <c r="I5" s="38"/>
      <c r="J5" s="38"/>
      <c r="K5" s="38"/>
      <c r="L5" s="38"/>
      <c r="M5" s="39"/>
      <c r="N5" s="38"/>
      <c r="O5" s="38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9.5" customHeight="1">
      <c r="A6" s="31"/>
      <c r="B6" s="40"/>
      <c r="C6" s="37"/>
      <c r="D6" s="41"/>
      <c r="E6" s="42"/>
      <c r="F6" s="43" t="s">
        <v>2</v>
      </c>
      <c r="G6" s="43"/>
      <c r="H6" s="43"/>
      <c r="I6" s="43"/>
      <c r="J6" s="43"/>
      <c r="K6" s="43"/>
      <c r="L6" s="43"/>
      <c r="M6" s="44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9.5" customHeight="1">
      <c r="A7" s="31"/>
      <c r="B7" s="40"/>
      <c r="C7" s="45"/>
      <c r="D7" s="46"/>
      <c r="E7" s="47"/>
      <c r="F7" s="43" t="s">
        <v>3</v>
      </c>
      <c r="G7" s="43"/>
      <c r="H7" s="43"/>
      <c r="I7" s="43"/>
      <c r="J7" s="43"/>
      <c r="K7" s="43"/>
      <c r="L7" s="43"/>
      <c r="M7" s="44"/>
      <c r="N7" s="48" t="s">
        <v>4</v>
      </c>
      <c r="O7" s="48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9.5" customHeight="1">
      <c r="A8" s="49" t="s">
        <v>5</v>
      </c>
      <c r="B8" s="50"/>
      <c r="C8" s="45" t="s">
        <v>6</v>
      </c>
      <c r="D8" s="43" t="s">
        <v>7</v>
      </c>
      <c r="E8" s="51"/>
      <c r="F8" s="43" t="s">
        <v>8</v>
      </c>
      <c r="G8" s="44"/>
      <c r="H8" s="48" t="s">
        <v>9</v>
      </c>
      <c r="I8" s="44"/>
      <c r="J8" s="48" t="s">
        <v>10</v>
      </c>
      <c r="K8" s="44"/>
      <c r="L8" s="48" t="s">
        <v>11</v>
      </c>
      <c r="M8" s="4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9.5" customHeight="1">
      <c r="A9" s="31"/>
      <c r="B9" s="40"/>
      <c r="C9" s="45"/>
      <c r="D9" s="45"/>
      <c r="E9" s="50" t="s">
        <v>12</v>
      </c>
      <c r="F9" s="45"/>
      <c r="G9" s="50" t="s">
        <v>12</v>
      </c>
      <c r="H9" s="52"/>
      <c r="I9" s="50" t="s">
        <v>12</v>
      </c>
      <c r="J9" s="53"/>
      <c r="K9" s="50" t="s">
        <v>12</v>
      </c>
      <c r="L9" s="53"/>
      <c r="M9" s="50" t="s">
        <v>12</v>
      </c>
      <c r="N9" s="52"/>
      <c r="O9" s="54" t="s">
        <v>13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9.5" customHeight="1">
      <c r="A10" s="31"/>
      <c r="B10" s="40"/>
      <c r="C10" s="55"/>
      <c r="D10" s="56" t="s">
        <v>14</v>
      </c>
      <c r="E10" s="57" t="s">
        <v>15</v>
      </c>
      <c r="F10" s="56" t="s">
        <v>14</v>
      </c>
      <c r="G10" s="57" t="s">
        <v>16</v>
      </c>
      <c r="H10" s="56" t="s">
        <v>14</v>
      </c>
      <c r="I10" s="57" t="s">
        <v>16</v>
      </c>
      <c r="J10" s="56" t="s">
        <v>14</v>
      </c>
      <c r="K10" s="57" t="s">
        <v>16</v>
      </c>
      <c r="L10" s="56" t="s">
        <v>14</v>
      </c>
      <c r="M10" s="57" t="s">
        <v>16</v>
      </c>
      <c r="N10" s="58" t="s">
        <v>14</v>
      </c>
      <c r="O10" s="59" t="s">
        <v>1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9.5" customHeight="1">
      <c r="A11" s="60"/>
      <c r="B11" s="61"/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9">
        <v>13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9.5" customHeight="1">
      <c r="A12" s="31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2:15" ht="19.5" customHeight="1">
      <c r="B13" s="11"/>
      <c r="C13" s="18" t="s">
        <v>43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1"/>
    </row>
    <row r="14" spans="1:15" ht="19.5" customHeight="1">
      <c r="A14" s="2"/>
      <c r="B14" s="2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</row>
    <row r="15" spans="1:15" ht="19.5" customHeight="1">
      <c r="A15" s="2"/>
      <c r="B15" s="2"/>
      <c r="O15" s="2"/>
    </row>
    <row r="16" spans="1:15" ht="19.5" customHeight="1">
      <c r="A16" s="9" t="s">
        <v>18</v>
      </c>
      <c r="B16" s="20" t="s">
        <v>39</v>
      </c>
      <c r="C16" s="5">
        <v>24540</v>
      </c>
      <c r="D16" s="5">
        <f>+F16+H16+J16+L16</f>
        <v>14448</v>
      </c>
      <c r="E16" s="7">
        <f aca="true" t="shared" si="0" ref="E16:E35">+D16/$C16*100</f>
        <v>58.87530562347189</v>
      </c>
      <c r="F16" s="5">
        <v>9005</v>
      </c>
      <c r="G16" s="7">
        <f>F16/$D16*100</f>
        <v>62.32696566998892</v>
      </c>
      <c r="H16" s="5">
        <v>3829</v>
      </c>
      <c r="I16" s="7">
        <f>H16/$D16*100</f>
        <v>26.501937984496127</v>
      </c>
      <c r="J16" s="5">
        <v>1126</v>
      </c>
      <c r="K16" s="7">
        <f>J16/$D16*100</f>
        <v>7.793466223698782</v>
      </c>
      <c r="L16" s="5">
        <v>488</v>
      </c>
      <c r="M16" s="7">
        <f>L16/$D16*100</f>
        <v>3.3776301218161686</v>
      </c>
      <c r="N16" s="5">
        <v>22214</v>
      </c>
      <c r="O16" s="6">
        <v>905</v>
      </c>
    </row>
    <row r="17" spans="1:15" ht="19.5" customHeight="1">
      <c r="A17" s="9" t="s">
        <v>19</v>
      </c>
      <c r="B17" s="20" t="s">
        <v>39</v>
      </c>
      <c r="C17" s="5">
        <v>26576</v>
      </c>
      <c r="D17" s="5">
        <f aca="true" t="shared" si="1" ref="D17:D33">+F17+H17+J17+L17</f>
        <v>16987</v>
      </c>
      <c r="E17" s="7">
        <f t="shared" si="0"/>
        <v>63.918573148705605</v>
      </c>
      <c r="F17" s="5">
        <v>9917</v>
      </c>
      <c r="G17" s="7">
        <f aca="true" t="shared" si="2" ref="G17:G35">F17/$D17*100</f>
        <v>58.37993759934067</v>
      </c>
      <c r="H17" s="5">
        <v>4702</v>
      </c>
      <c r="I17" s="7">
        <f aca="true" t="shared" si="3" ref="I17:I35">H17/$D17*100</f>
        <v>27.679990581032555</v>
      </c>
      <c r="J17" s="5">
        <v>1564</v>
      </c>
      <c r="K17" s="7">
        <f aca="true" t="shared" si="4" ref="K17:K35">J17/$D17*100</f>
        <v>9.207040678165656</v>
      </c>
      <c r="L17" s="5">
        <v>804</v>
      </c>
      <c r="M17" s="7">
        <f aca="true" t="shared" si="5" ref="M17:M35">L17/$D17*100</f>
        <v>4.733031141461117</v>
      </c>
      <c r="N17" s="5">
        <v>27716</v>
      </c>
      <c r="O17" s="6">
        <v>1043</v>
      </c>
    </row>
    <row r="18" spans="1:15" ht="19.5" customHeight="1">
      <c r="A18" s="9" t="s">
        <v>20</v>
      </c>
      <c r="B18" s="20" t="s">
        <v>39</v>
      </c>
      <c r="C18" s="5">
        <v>27407</v>
      </c>
      <c r="D18" s="5">
        <f t="shared" si="1"/>
        <v>18973</v>
      </c>
      <c r="E18" s="7">
        <f t="shared" si="0"/>
        <v>69.22683985843034</v>
      </c>
      <c r="F18" s="5">
        <v>10353</v>
      </c>
      <c r="G18" s="7">
        <f t="shared" si="2"/>
        <v>54.56701628630158</v>
      </c>
      <c r="H18" s="5">
        <v>5490</v>
      </c>
      <c r="I18" s="7">
        <f t="shared" si="3"/>
        <v>28.935856216729032</v>
      </c>
      <c r="J18" s="5">
        <v>1950</v>
      </c>
      <c r="K18" s="7">
        <f t="shared" si="4"/>
        <v>10.277763137089549</v>
      </c>
      <c r="L18" s="5">
        <v>1180</v>
      </c>
      <c r="M18" s="7">
        <f t="shared" si="5"/>
        <v>6.21936435987983</v>
      </c>
      <c r="N18" s="5">
        <v>32647</v>
      </c>
      <c r="O18" s="6">
        <v>1191</v>
      </c>
    </row>
    <row r="19" spans="1:15" ht="19.5" customHeight="1">
      <c r="A19" s="9" t="s">
        <v>21</v>
      </c>
      <c r="B19" s="20" t="s">
        <v>39</v>
      </c>
      <c r="C19" s="5">
        <v>41632</v>
      </c>
      <c r="D19" s="5">
        <f t="shared" si="1"/>
        <v>29560</v>
      </c>
      <c r="E19" s="7">
        <f t="shared" si="0"/>
        <v>71.00307455803228</v>
      </c>
      <c r="F19" s="5">
        <v>17526</v>
      </c>
      <c r="G19" s="7">
        <f t="shared" si="2"/>
        <v>59.28958051420838</v>
      </c>
      <c r="H19" s="5">
        <v>8350</v>
      </c>
      <c r="I19" s="7">
        <f t="shared" si="3"/>
        <v>28.247631935047362</v>
      </c>
      <c r="J19" s="5">
        <v>2475</v>
      </c>
      <c r="K19" s="7">
        <f t="shared" si="4"/>
        <v>8.372801082543978</v>
      </c>
      <c r="L19" s="5">
        <v>1209</v>
      </c>
      <c r="M19" s="7">
        <f t="shared" si="5"/>
        <v>4.08998646820027</v>
      </c>
      <c r="N19" s="5">
        <v>47100</v>
      </c>
      <c r="O19" s="6">
        <v>1131</v>
      </c>
    </row>
    <row r="20" spans="1:15" ht="19.5" customHeight="1">
      <c r="A20" s="9" t="s">
        <v>22</v>
      </c>
      <c r="B20" s="20" t="s">
        <v>39</v>
      </c>
      <c r="C20" s="5">
        <v>44794</v>
      </c>
      <c r="D20" s="5">
        <f t="shared" si="1"/>
        <v>31547</v>
      </c>
      <c r="E20" s="7">
        <f t="shared" si="0"/>
        <v>70.42684288074295</v>
      </c>
      <c r="F20" s="5">
        <v>20156</v>
      </c>
      <c r="G20" s="7">
        <f t="shared" si="2"/>
        <v>63.89197071036866</v>
      </c>
      <c r="H20" s="5">
        <v>9097</v>
      </c>
      <c r="I20" s="7">
        <f t="shared" si="3"/>
        <v>28.83633943005674</v>
      </c>
      <c r="J20" s="5">
        <v>1723</v>
      </c>
      <c r="K20" s="7">
        <f t="shared" si="4"/>
        <v>5.4616920784860685</v>
      </c>
      <c r="L20" s="5">
        <v>571</v>
      </c>
      <c r="M20" s="7">
        <f t="shared" si="5"/>
        <v>1.8099977810885344</v>
      </c>
      <c r="N20" s="5">
        <v>46075</v>
      </c>
      <c r="O20" s="6">
        <v>1029</v>
      </c>
    </row>
    <row r="21" spans="1:15" ht="19.5" customHeight="1">
      <c r="A21" s="9" t="s">
        <v>23</v>
      </c>
      <c r="B21" s="20" t="s">
        <v>39</v>
      </c>
      <c r="C21" s="5">
        <v>51240</v>
      </c>
      <c r="D21" s="5">
        <f t="shared" si="1"/>
        <v>35983</v>
      </c>
      <c r="E21" s="7">
        <f t="shared" si="0"/>
        <v>70.22443403590944</v>
      </c>
      <c r="F21" s="5">
        <v>22671</v>
      </c>
      <c r="G21" s="7">
        <f t="shared" si="2"/>
        <v>63.00475224411528</v>
      </c>
      <c r="H21" s="5">
        <v>11635</v>
      </c>
      <c r="I21" s="7">
        <f t="shared" si="3"/>
        <v>32.33471361476253</v>
      </c>
      <c r="J21" s="5">
        <v>1341</v>
      </c>
      <c r="K21" s="7">
        <f t="shared" si="4"/>
        <v>3.7267598588222213</v>
      </c>
      <c r="L21" s="5">
        <v>336</v>
      </c>
      <c r="M21" s="7">
        <f t="shared" si="5"/>
        <v>0.933774282299975</v>
      </c>
      <c r="N21" s="5">
        <v>51433</v>
      </c>
      <c r="O21" s="6">
        <v>1004</v>
      </c>
    </row>
    <row r="22" spans="1:15" ht="19.5" customHeight="1">
      <c r="A22" s="9" t="s">
        <v>24</v>
      </c>
      <c r="B22" s="20" t="s">
        <v>39</v>
      </c>
      <c r="C22" s="5">
        <v>52439</v>
      </c>
      <c r="D22" s="5">
        <f t="shared" si="1"/>
        <v>36471</v>
      </c>
      <c r="E22" s="7">
        <f t="shared" si="0"/>
        <v>69.54938118575869</v>
      </c>
      <c r="F22" s="5">
        <v>22560</v>
      </c>
      <c r="G22" s="7">
        <f t="shared" si="2"/>
        <v>61.85736612651147</v>
      </c>
      <c r="H22" s="5">
        <v>12141</v>
      </c>
      <c r="I22" s="7">
        <f t="shared" si="3"/>
        <v>33.289462860903186</v>
      </c>
      <c r="J22" s="5">
        <v>1421</v>
      </c>
      <c r="K22" s="7">
        <f t="shared" si="4"/>
        <v>3.896246332702695</v>
      </c>
      <c r="L22" s="5">
        <v>349</v>
      </c>
      <c r="M22" s="7">
        <f t="shared" si="5"/>
        <v>0.9569246798826465</v>
      </c>
      <c r="N22" s="5">
        <v>52618</v>
      </c>
      <c r="O22" s="6">
        <v>1003</v>
      </c>
    </row>
    <row r="23" spans="1:15" ht="19.5" customHeight="1">
      <c r="A23" s="9" t="s">
        <v>25</v>
      </c>
      <c r="B23" s="20" t="s">
        <v>39</v>
      </c>
      <c r="C23" s="5">
        <v>50640</v>
      </c>
      <c r="D23" s="5">
        <f t="shared" si="1"/>
        <v>34964</v>
      </c>
      <c r="E23" s="7">
        <f t="shared" si="0"/>
        <v>69.04423380726699</v>
      </c>
      <c r="F23" s="5">
        <v>21454</v>
      </c>
      <c r="G23" s="7">
        <f t="shared" si="2"/>
        <v>61.3602562635854</v>
      </c>
      <c r="H23" s="5">
        <v>11733</v>
      </c>
      <c r="I23" s="7">
        <f t="shared" si="3"/>
        <v>33.55737329824963</v>
      </c>
      <c r="J23" s="5">
        <v>1426</v>
      </c>
      <c r="K23" s="7">
        <f t="shared" si="4"/>
        <v>4.078480723029402</v>
      </c>
      <c r="L23" s="5">
        <v>351</v>
      </c>
      <c r="M23" s="7">
        <f t="shared" si="5"/>
        <v>1.003889715135568</v>
      </c>
      <c r="N23" s="5">
        <v>50776</v>
      </c>
      <c r="O23" s="6">
        <v>1003</v>
      </c>
    </row>
    <row r="24" spans="1:15" ht="19.5" customHeight="1">
      <c r="A24" s="9" t="s">
        <v>26</v>
      </c>
      <c r="B24" s="20" t="s">
        <v>39</v>
      </c>
      <c r="C24" s="5">
        <v>49380</v>
      </c>
      <c r="D24" s="5">
        <f t="shared" si="1"/>
        <v>33656</v>
      </c>
      <c r="E24" s="7">
        <f t="shared" si="0"/>
        <v>68.15714864317538</v>
      </c>
      <c r="F24" s="5">
        <v>20554</v>
      </c>
      <c r="G24" s="7">
        <f t="shared" si="2"/>
        <v>61.07083432374614</v>
      </c>
      <c r="H24" s="5">
        <v>11378</v>
      </c>
      <c r="I24" s="7">
        <f t="shared" si="3"/>
        <v>33.80675065367245</v>
      </c>
      <c r="J24" s="5">
        <v>1402</v>
      </c>
      <c r="K24" s="7">
        <f t="shared" si="4"/>
        <v>4.16567625386261</v>
      </c>
      <c r="L24" s="5">
        <v>322</v>
      </c>
      <c r="M24" s="7">
        <f t="shared" si="5"/>
        <v>0.956738768718802</v>
      </c>
      <c r="N24" s="5">
        <v>48911</v>
      </c>
      <c r="O24" s="6">
        <v>991</v>
      </c>
    </row>
    <row r="25" spans="1:15" ht="19.5" customHeight="1">
      <c r="A25" s="9" t="s">
        <v>27</v>
      </c>
      <c r="B25" s="20" t="s">
        <v>39</v>
      </c>
      <c r="C25" s="5">
        <v>50063</v>
      </c>
      <c r="D25" s="5">
        <f t="shared" si="1"/>
        <v>34070</v>
      </c>
      <c r="E25" s="7">
        <f t="shared" si="0"/>
        <v>68.05425164292991</v>
      </c>
      <c r="F25" s="5">
        <v>20388</v>
      </c>
      <c r="G25" s="7">
        <f t="shared" si="2"/>
        <v>59.841502788376864</v>
      </c>
      <c r="H25" s="5">
        <v>11758</v>
      </c>
      <c r="I25" s="7">
        <f t="shared" si="3"/>
        <v>34.51130026416202</v>
      </c>
      <c r="J25" s="5">
        <v>1532</v>
      </c>
      <c r="K25" s="7">
        <f t="shared" si="4"/>
        <v>4.496624596419137</v>
      </c>
      <c r="L25" s="5">
        <v>392</v>
      </c>
      <c r="M25" s="7">
        <f t="shared" si="5"/>
        <v>1.1505723510419725</v>
      </c>
      <c r="N25" s="5">
        <v>50194</v>
      </c>
      <c r="O25" s="6">
        <v>1003</v>
      </c>
    </row>
    <row r="26" spans="1:15" ht="19.5" customHeight="1">
      <c r="A26" s="9" t="s">
        <v>28</v>
      </c>
      <c r="B26" s="20" t="s">
        <v>39</v>
      </c>
      <c r="C26" s="5">
        <v>31917</v>
      </c>
      <c r="D26" s="5">
        <f t="shared" si="1"/>
        <v>21186</v>
      </c>
      <c r="E26" s="7">
        <f t="shared" si="0"/>
        <v>66.3784190243444</v>
      </c>
      <c r="F26" s="5">
        <v>12838</v>
      </c>
      <c r="G26" s="7">
        <f t="shared" si="2"/>
        <v>60.59662040970453</v>
      </c>
      <c r="H26" s="5">
        <v>7193</v>
      </c>
      <c r="I26" s="7">
        <f t="shared" si="3"/>
        <v>33.95166619465685</v>
      </c>
      <c r="J26" s="5">
        <v>915</v>
      </c>
      <c r="K26" s="7">
        <f t="shared" si="4"/>
        <v>4.318889832908524</v>
      </c>
      <c r="L26" s="5">
        <v>240</v>
      </c>
      <c r="M26" s="7">
        <f t="shared" si="5"/>
        <v>1.1328235627301049</v>
      </c>
      <c r="N26" s="5">
        <v>31012</v>
      </c>
      <c r="O26" s="6">
        <v>971.6452047498199</v>
      </c>
    </row>
    <row r="27" spans="1:15" ht="19.5" customHeight="1">
      <c r="A27" s="9" t="s">
        <v>29</v>
      </c>
      <c r="B27" s="20" t="s">
        <v>39</v>
      </c>
      <c r="C27" s="5">
        <v>8976</v>
      </c>
      <c r="D27" s="5">
        <f t="shared" si="1"/>
        <v>5099</v>
      </c>
      <c r="E27" s="7">
        <f t="shared" si="0"/>
        <v>56.807040998217474</v>
      </c>
      <c r="F27" s="5">
        <v>3115</v>
      </c>
      <c r="G27" s="7">
        <f t="shared" si="2"/>
        <v>61.09040988429104</v>
      </c>
      <c r="H27" s="5">
        <v>1690</v>
      </c>
      <c r="I27" s="7">
        <f t="shared" si="3"/>
        <v>33.143753677191604</v>
      </c>
      <c r="J27" s="5">
        <v>229</v>
      </c>
      <c r="K27" s="7">
        <f t="shared" si="4"/>
        <v>4.491076681702295</v>
      </c>
      <c r="L27" s="5">
        <v>65</v>
      </c>
      <c r="M27" s="7">
        <f t="shared" si="5"/>
        <v>1.2747597568150617</v>
      </c>
      <c r="N27" s="5">
        <v>7460</v>
      </c>
      <c r="O27" s="6">
        <v>831.1051693404635</v>
      </c>
    </row>
    <row r="28" spans="1:15" ht="19.5" customHeight="1">
      <c r="A28" s="9" t="s">
        <v>30</v>
      </c>
      <c r="B28" s="20" t="s">
        <v>39</v>
      </c>
      <c r="C28" s="6">
        <v>10312</v>
      </c>
      <c r="D28" s="5">
        <f t="shared" si="1"/>
        <v>6689</v>
      </c>
      <c r="E28" s="7">
        <f t="shared" si="0"/>
        <v>64.86617532971296</v>
      </c>
      <c r="F28" s="5">
        <v>4217</v>
      </c>
      <c r="G28" s="7">
        <f t="shared" si="2"/>
        <v>63.043803259082075</v>
      </c>
      <c r="H28" s="5">
        <v>2115</v>
      </c>
      <c r="I28" s="7">
        <f t="shared" si="3"/>
        <v>31.61907609508148</v>
      </c>
      <c r="J28" s="5">
        <v>277</v>
      </c>
      <c r="K28" s="7">
        <f t="shared" si="4"/>
        <v>4.141127223800269</v>
      </c>
      <c r="L28" s="5">
        <v>80</v>
      </c>
      <c r="M28" s="7">
        <f t="shared" si="5"/>
        <v>1.1959934220361788</v>
      </c>
      <c r="N28" s="6">
        <v>9630</v>
      </c>
      <c r="O28" s="6">
        <v>934</v>
      </c>
    </row>
    <row r="29" spans="1:15" ht="19.5" customHeight="1">
      <c r="A29" s="9" t="s">
        <v>31</v>
      </c>
      <c r="B29" s="20" t="s">
        <v>39</v>
      </c>
      <c r="C29" s="6">
        <v>18361</v>
      </c>
      <c r="D29" s="5">
        <f t="shared" si="1"/>
        <v>12774</v>
      </c>
      <c r="E29" s="7">
        <f t="shared" si="0"/>
        <v>69.57137410816404</v>
      </c>
      <c r="F29" s="5">
        <v>7681</v>
      </c>
      <c r="G29" s="7">
        <f t="shared" si="2"/>
        <v>60.12995146391107</v>
      </c>
      <c r="H29" s="5">
        <v>4287</v>
      </c>
      <c r="I29" s="7">
        <f t="shared" si="3"/>
        <v>33.560356975105684</v>
      </c>
      <c r="J29" s="5">
        <v>643</v>
      </c>
      <c r="K29" s="7">
        <f t="shared" si="4"/>
        <v>5.033662126193831</v>
      </c>
      <c r="L29" s="5">
        <v>163</v>
      </c>
      <c r="M29" s="7">
        <f t="shared" si="5"/>
        <v>1.2760294347894159</v>
      </c>
      <c r="N29" s="6">
        <v>18910</v>
      </c>
      <c r="O29" s="6">
        <v>1030</v>
      </c>
    </row>
    <row r="30" spans="1:15" ht="19.5" customHeight="1">
      <c r="A30" s="21" t="s">
        <v>32</v>
      </c>
      <c r="B30" s="26" t="s">
        <v>39</v>
      </c>
      <c r="C30" s="22">
        <v>22908</v>
      </c>
      <c r="D30" s="22">
        <f t="shared" si="1"/>
        <v>16055</v>
      </c>
      <c r="E30" s="23">
        <f t="shared" si="0"/>
        <v>70.08468657237647</v>
      </c>
      <c r="F30" s="22">
        <v>9735</v>
      </c>
      <c r="G30" s="23">
        <f t="shared" si="2"/>
        <v>60.63531610090315</v>
      </c>
      <c r="H30" s="22">
        <v>5299</v>
      </c>
      <c r="I30" s="23">
        <f t="shared" si="3"/>
        <v>33.00529430084086</v>
      </c>
      <c r="J30" s="22">
        <v>785</v>
      </c>
      <c r="K30" s="23">
        <f t="shared" si="4"/>
        <v>4.889442541264404</v>
      </c>
      <c r="L30" s="22">
        <v>236</v>
      </c>
      <c r="M30" s="23">
        <f t="shared" si="5"/>
        <v>1.4699470569915913</v>
      </c>
      <c r="N30" s="22">
        <v>23700</v>
      </c>
      <c r="O30" s="22">
        <f aca="true" t="shared" si="6" ref="O30:O35">N30/C30*1000</f>
        <v>1034.573074908329</v>
      </c>
    </row>
    <row r="31" spans="1:16" ht="19.5" customHeight="1">
      <c r="A31" s="15" t="s">
        <v>38</v>
      </c>
      <c r="B31" s="27" t="s">
        <v>39</v>
      </c>
      <c r="C31" s="6">
        <v>21480</v>
      </c>
      <c r="D31" s="6">
        <f t="shared" si="1"/>
        <v>15186</v>
      </c>
      <c r="E31" s="24">
        <f t="shared" si="0"/>
        <v>70.69832402234637</v>
      </c>
      <c r="F31" s="6">
        <v>8872</v>
      </c>
      <c r="G31" s="24">
        <f t="shared" si="2"/>
        <v>58.4222310022389</v>
      </c>
      <c r="H31" s="6">
        <v>5235</v>
      </c>
      <c r="I31" s="24">
        <f t="shared" si="3"/>
        <v>34.47254049782695</v>
      </c>
      <c r="J31" s="6">
        <v>822</v>
      </c>
      <c r="K31" s="24">
        <f t="shared" si="4"/>
        <v>5.41288028447254</v>
      </c>
      <c r="L31" s="6">
        <v>257</v>
      </c>
      <c r="M31" s="24">
        <f t="shared" si="5"/>
        <v>1.6923482154616094</v>
      </c>
      <c r="N31" s="6">
        <v>22944</v>
      </c>
      <c r="O31" s="6">
        <f t="shared" si="6"/>
        <v>1068.1564245810055</v>
      </c>
      <c r="P31" s="2"/>
    </row>
    <row r="32" spans="1:15" ht="19.5" customHeight="1">
      <c r="A32" s="15" t="s">
        <v>40</v>
      </c>
      <c r="B32" s="27" t="s">
        <v>39</v>
      </c>
      <c r="C32" s="6">
        <v>22752</v>
      </c>
      <c r="D32" s="6">
        <f t="shared" si="1"/>
        <v>15795</v>
      </c>
      <c r="E32" s="24">
        <f t="shared" si="0"/>
        <v>69.42246835443038</v>
      </c>
      <c r="F32" s="6">
        <v>9378</v>
      </c>
      <c r="G32" s="24">
        <f t="shared" si="2"/>
        <v>59.37321937321938</v>
      </c>
      <c r="H32" s="6">
        <v>5333</v>
      </c>
      <c r="I32" s="24">
        <f t="shared" si="3"/>
        <v>33.763849319404876</v>
      </c>
      <c r="J32" s="6">
        <v>858</v>
      </c>
      <c r="K32" s="24">
        <f t="shared" si="4"/>
        <v>5.432098765432099</v>
      </c>
      <c r="L32" s="6">
        <v>226</v>
      </c>
      <c r="M32" s="24">
        <f t="shared" si="5"/>
        <v>1.4308325419436532</v>
      </c>
      <c r="N32" s="6">
        <v>23595</v>
      </c>
      <c r="O32" s="6">
        <f t="shared" si="6"/>
        <v>1037.051687763713</v>
      </c>
    </row>
    <row r="33" spans="1:15" ht="19.5" customHeight="1">
      <c r="A33" s="15" t="s">
        <v>41</v>
      </c>
      <c r="B33" s="27" t="s">
        <v>39</v>
      </c>
      <c r="C33" s="6">
        <v>26537</v>
      </c>
      <c r="D33" s="6">
        <f t="shared" si="1"/>
        <v>18311</v>
      </c>
      <c r="E33" s="24">
        <f t="shared" si="0"/>
        <v>69.00177111203226</v>
      </c>
      <c r="F33" s="6">
        <v>10734</v>
      </c>
      <c r="G33" s="24">
        <f t="shared" si="2"/>
        <v>58.62050133799356</v>
      </c>
      <c r="H33" s="6">
        <v>6271</v>
      </c>
      <c r="I33" s="24">
        <f t="shared" si="3"/>
        <v>34.24717382993829</v>
      </c>
      <c r="J33" s="6">
        <v>1006</v>
      </c>
      <c r="K33" s="24">
        <f t="shared" si="4"/>
        <v>5.493965376003495</v>
      </c>
      <c r="L33" s="6">
        <v>300</v>
      </c>
      <c r="M33" s="24">
        <f t="shared" si="5"/>
        <v>1.6383594560646606</v>
      </c>
      <c r="N33" s="6">
        <v>27592</v>
      </c>
      <c r="O33" s="6">
        <f t="shared" si="6"/>
        <v>1039.755812638957</v>
      </c>
    </row>
    <row r="34" spans="1:15" ht="19.5" customHeight="1">
      <c r="A34" s="15" t="s">
        <v>48</v>
      </c>
      <c r="B34" s="27" t="s">
        <v>39</v>
      </c>
      <c r="C34" s="25">
        <v>29030</v>
      </c>
      <c r="D34" s="6">
        <f>+F34+H34+J34+L34</f>
        <v>18568</v>
      </c>
      <c r="E34" s="24">
        <f t="shared" si="0"/>
        <v>63.96141922149501</v>
      </c>
      <c r="F34" s="25">
        <v>11096</v>
      </c>
      <c r="G34" s="24">
        <f t="shared" si="2"/>
        <v>59.75872468763465</v>
      </c>
      <c r="H34" s="25">
        <v>6181</v>
      </c>
      <c r="I34" s="24">
        <f t="shared" si="3"/>
        <v>33.288453252908226</v>
      </c>
      <c r="J34" s="25">
        <v>1006</v>
      </c>
      <c r="K34" s="24">
        <f t="shared" si="4"/>
        <v>5.417923308918569</v>
      </c>
      <c r="L34" s="25">
        <v>285</v>
      </c>
      <c r="M34" s="24">
        <f t="shared" si="5"/>
        <v>1.534898750538561</v>
      </c>
      <c r="N34" s="25">
        <v>27739</v>
      </c>
      <c r="O34" s="6">
        <f t="shared" si="6"/>
        <v>955.5287633482604</v>
      </c>
    </row>
    <row r="35" spans="1:15" ht="19.5" customHeight="1">
      <c r="A35" s="15" t="s">
        <v>50</v>
      </c>
      <c r="B35" s="27" t="s">
        <v>39</v>
      </c>
      <c r="C35" s="25">
        <v>28803</v>
      </c>
      <c r="D35" s="6">
        <f>+F35+H35+J35+L35</f>
        <v>16882</v>
      </c>
      <c r="E35" s="24">
        <f t="shared" si="0"/>
        <v>58.611950144082215</v>
      </c>
      <c r="F35" s="25">
        <v>10286</v>
      </c>
      <c r="G35" s="24">
        <f t="shared" si="2"/>
        <v>60.928799905224494</v>
      </c>
      <c r="H35" s="25">
        <v>5396</v>
      </c>
      <c r="I35" s="24">
        <f t="shared" si="3"/>
        <v>31.963037554792084</v>
      </c>
      <c r="J35" s="25">
        <v>943</v>
      </c>
      <c r="K35" s="24">
        <f t="shared" si="4"/>
        <v>5.5858310626703</v>
      </c>
      <c r="L35" s="25">
        <f>179+78</f>
        <v>257</v>
      </c>
      <c r="M35" s="24">
        <f t="shared" si="5"/>
        <v>1.5223314773131147</v>
      </c>
      <c r="N35" s="25">
        <v>25067</v>
      </c>
      <c r="O35" s="6">
        <f t="shared" si="6"/>
        <v>870.2912891018296</v>
      </c>
    </row>
    <row r="36" spans="1:15" ht="19.5" customHeight="1">
      <c r="A36" s="15"/>
      <c r="B36" s="15"/>
      <c r="C36" s="6"/>
      <c r="D36" s="6"/>
      <c r="E36" s="24"/>
      <c r="F36" s="6"/>
      <c r="G36" s="24"/>
      <c r="H36" s="6"/>
      <c r="I36" s="24"/>
      <c r="J36" s="6"/>
      <c r="K36" s="24"/>
      <c r="L36" s="6"/>
      <c r="M36" s="24"/>
      <c r="N36" s="6"/>
      <c r="O36" s="6"/>
    </row>
    <row r="37" spans="1:15" ht="19.5" customHeight="1">
      <c r="A37" s="14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 t="s">
        <v>44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2">
    <mergeCell ref="A2:C2"/>
    <mergeCell ref="A3:C3"/>
  </mergeCells>
  <printOptions/>
  <pageMargins left="0.5905511811023623" right="0.5905511811023623" top="0.5118110236220472" bottom="0.5511811023622047" header="0.3937007874015748" footer="0.3937007874015748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StBA</dc:creator>
  <cp:keywords/>
  <dc:description/>
  <cp:lastModifiedBy>Thomas Sochart</cp:lastModifiedBy>
  <cp:lastPrinted>2001-01-24T07:49:35Z</cp:lastPrinted>
  <dcterms:created xsi:type="dcterms:W3CDTF">2001-01-24T11:30:49Z</dcterms:created>
  <dcterms:modified xsi:type="dcterms:W3CDTF">2002-04-12T04:26:40Z</dcterms:modified>
  <cp:category/>
  <cp:version/>
  <cp:contentType/>
  <cp:contentStatus/>
</cp:coreProperties>
</file>